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trakova\Nextcloud\VYSLEDKY_HOSPODARENI\VH_2021\k_31_12_2021\"/>
    </mc:Choice>
  </mc:AlternateContent>
  <bookViews>
    <workbookView xWindow="0" yWindow="0" windowWidth="28800" windowHeight="11835"/>
  </bookViews>
  <sheets>
    <sheet name="31122021" sheetId="1" r:id="rId1"/>
  </sheets>
  <definedNames>
    <definedName name="_xlnm.Print_Area" localSheetId="0">'31122021'!$A$1:$F$320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9" i="1" l="1"/>
  <c r="E318" i="1"/>
  <c r="E317" i="1"/>
  <c r="F314" i="1"/>
  <c r="E314" i="1"/>
  <c r="F313" i="1"/>
  <c r="F315" i="1" s="1"/>
  <c r="E313" i="1"/>
  <c r="E315" i="1" s="1"/>
  <c r="F310" i="1"/>
  <c r="F311" i="1" s="1"/>
  <c r="F307" i="1"/>
  <c r="E298" i="1"/>
  <c r="F297" i="1"/>
  <c r="F318" i="1" s="1"/>
  <c r="F292" i="1"/>
  <c r="F317" i="1" s="1"/>
  <c r="F319" i="1" s="1"/>
  <c r="F280" i="1"/>
  <c r="F282" i="1" s="1"/>
  <c r="E280" i="1"/>
  <c r="F270" i="1"/>
  <c r="E270" i="1"/>
  <c r="E310" i="1" s="1"/>
  <c r="E311" i="1" s="1"/>
  <c r="E253" i="1"/>
  <c r="E255" i="1" s="1"/>
  <c r="F241" i="1"/>
  <c r="F253" i="1" s="1"/>
  <c r="F255" i="1" s="1"/>
  <c r="F239" i="1"/>
  <c r="F234" i="1"/>
  <c r="F236" i="1" s="1"/>
  <c r="F302" i="1" s="1"/>
  <c r="F232" i="1"/>
  <c r="E232" i="1"/>
  <c r="E234" i="1" s="1"/>
  <c r="E236" i="1" s="1"/>
  <c r="E302" i="1" s="1"/>
  <c r="F223" i="1"/>
  <c r="F221" i="1"/>
  <c r="E221" i="1"/>
  <c r="E223" i="1" s="1"/>
  <c r="E193" i="1"/>
  <c r="E195" i="1" s="1"/>
  <c r="E301" i="1" s="1"/>
  <c r="F191" i="1"/>
  <c r="F193" i="1" s="1"/>
  <c r="F195" i="1" s="1"/>
  <c r="F301" i="1" s="1"/>
  <c r="E191" i="1"/>
  <c r="F183" i="1"/>
  <c r="F180" i="1"/>
  <c r="E180" i="1"/>
  <c r="F178" i="1"/>
  <c r="E178" i="1"/>
  <c r="F170" i="1"/>
  <c r="E170" i="1"/>
  <c r="F168" i="1"/>
  <c r="E168" i="1"/>
  <c r="F145" i="1"/>
  <c r="E145" i="1"/>
  <c r="F143" i="1"/>
  <c r="E143" i="1"/>
  <c r="F114" i="1"/>
  <c r="F116" i="1" s="1"/>
  <c r="F118" i="1" s="1"/>
  <c r="F300" i="1" s="1"/>
  <c r="E114" i="1"/>
  <c r="E116" i="1" s="1"/>
  <c r="E118" i="1" s="1"/>
  <c r="E300" i="1" s="1"/>
  <c r="F102" i="1"/>
  <c r="E102" i="1"/>
  <c r="F100" i="1"/>
  <c r="E100" i="1"/>
  <c r="F85" i="1"/>
  <c r="E85" i="1"/>
  <c r="E307" i="1" s="1"/>
  <c r="F83" i="1"/>
  <c r="E83" i="1"/>
  <c r="F76" i="1"/>
  <c r="E75" i="1"/>
  <c r="E76" i="1" s="1"/>
  <c r="F69" i="1"/>
  <c r="E68" i="1"/>
  <c r="F67" i="1"/>
  <c r="E67" i="1"/>
  <c r="E69" i="1" s="1"/>
  <c r="F60" i="1"/>
  <c r="F62" i="1" s="1"/>
  <c r="E60" i="1"/>
  <c r="E62" i="1" s="1"/>
  <c r="E47" i="1"/>
  <c r="E46" i="1"/>
  <c r="E48" i="1" s="1"/>
  <c r="F28" i="1"/>
  <c r="E21" i="1"/>
  <c r="F20" i="1"/>
  <c r="F22" i="1" s="1"/>
  <c r="E20" i="1"/>
  <c r="E22" i="1" s="1"/>
  <c r="E11" i="1"/>
  <c r="E12" i="1" s="1"/>
  <c r="F10" i="1"/>
  <c r="F12" i="1" s="1"/>
  <c r="E10" i="1"/>
  <c r="F304" i="1" l="1"/>
  <c r="E77" i="1"/>
  <c r="E306" i="1" s="1"/>
  <c r="E308" i="1" s="1"/>
  <c r="E303" i="1"/>
  <c r="E257" i="1"/>
  <c r="F303" i="1"/>
  <c r="F257" i="1"/>
  <c r="E304" i="1"/>
  <c r="E320" i="1" s="1"/>
  <c r="F46" i="1"/>
  <c r="F48" i="1" s="1"/>
  <c r="F77" i="1" s="1"/>
  <c r="E87" i="1"/>
  <c r="F298" i="1"/>
  <c r="E282" i="1"/>
  <c r="F306" i="1" l="1"/>
  <c r="F308" i="1" s="1"/>
  <c r="F320" i="1" s="1"/>
  <c r="F87" i="1"/>
</calcChain>
</file>

<file path=xl/sharedStrings.xml><?xml version="1.0" encoding="utf-8"?>
<sst xmlns="http://schemas.openxmlformats.org/spreadsheetml/2006/main" count="454" uniqueCount="384">
  <si>
    <t>Přehled dotací a darů poskytnutých z ORJ x41 - k 31.12.2021</t>
  </si>
  <si>
    <t>Paragraf</t>
  </si>
  <si>
    <t>Položka</t>
  </si>
  <si>
    <t>Subjekt</t>
  </si>
  <si>
    <t>Název projektu</t>
  </si>
  <si>
    <t>Rozpočet</t>
  </si>
  <si>
    <t>Čerpání</t>
  </si>
  <si>
    <t>Podprogram C - Podpora celoroční činnosti v oblasti sociální</t>
  </si>
  <si>
    <t xml:space="preserve">ORJ 541 org. 1111 </t>
  </si>
  <si>
    <t>ILCO Novojičínska spolek stomiků</t>
  </si>
  <si>
    <t>Rekondiční pobyty a celoroční péče o stomiky</t>
  </si>
  <si>
    <t>RAIN MAN - spolek rodičů a přátel dětí s autismem</t>
  </si>
  <si>
    <t>Realizace aktivit pro zlepšení života rodin dětí se zdravotním postižením zvaným autismus na Novojičínsku</t>
  </si>
  <si>
    <t>DĚCKO, o.p.s.</t>
  </si>
  <si>
    <t>Zajištění denní dopravy dětem, žákům, studentům, klientům s těžším zdravotním postižením</t>
  </si>
  <si>
    <t>Slezská diakonie</t>
  </si>
  <si>
    <t>Svoz klientů denního stacionáře EDEN Nový Jičín</t>
  </si>
  <si>
    <t>Celkem:</t>
  </si>
  <si>
    <t xml:space="preserve">Rezerva v podprogramu C </t>
  </si>
  <si>
    <t>Celkem org. 1111</t>
  </si>
  <si>
    <t>Podprogram B - Podpora jednorázových akcí v oblasti sociální</t>
  </si>
  <si>
    <t>ORJ 541 org. 1112</t>
  </si>
  <si>
    <t>Rozšíření praktických kompetencí žáků a zooterapie v prostředí chovu domácích zvířat - farma, ranč</t>
  </si>
  <si>
    <t>Svaz tělesně postižených v ČR, z.s. - místní organizace</t>
  </si>
  <si>
    <t>Rekondiční pobyt pro tělesně postižené a postižené kardiovaskulárním onemocněním</t>
  </si>
  <si>
    <t>Vzduchoplavci, z.s.</t>
  </si>
  <si>
    <t>Tábory a pobyty se Vzduchoplavci</t>
  </si>
  <si>
    <t>Empowerment-rozhodování o svém životě</t>
  </si>
  <si>
    <t>Rezerva v podprogramu B</t>
  </si>
  <si>
    <t>Celkem org. 1112</t>
  </si>
  <si>
    <t>Podprogram A - Podpora sociálních služeb dle zákona o sociálních službách</t>
  </si>
  <si>
    <t>ORJ 541 org. 1113</t>
  </si>
  <si>
    <t>Andělé Stromu života p.s.</t>
  </si>
  <si>
    <t>Domácí hospicová péče - mobilní hospic Strom života</t>
  </si>
  <si>
    <t>Centrum pro zdravotně postižené MSK o.p.s.</t>
  </si>
  <si>
    <t>Poradna pro osoby se zdravotním postižením</t>
  </si>
  <si>
    <r>
      <t xml:space="preserve">Občanská poradna Nový Jičín </t>
    </r>
    <r>
      <rPr>
        <sz val="10"/>
        <color rgb="FFFF0000"/>
        <rFont val="Times New Roman"/>
        <family val="1"/>
        <charset val="238"/>
      </rPr>
      <t>část. vratka dotace</t>
    </r>
  </si>
  <si>
    <t>SONS ČR, z.s., oblastní pobočka Nový Jičín</t>
  </si>
  <si>
    <t>Sociálně právní poradenství pro zrakově postižené SONS ČR</t>
  </si>
  <si>
    <t>KAFIRA o.p.s.</t>
  </si>
  <si>
    <t>KAFIRA o.p.s., Nový Jičín - sociální rehabilitace</t>
  </si>
  <si>
    <t>Osobní asistence Novojičínsko</t>
  </si>
  <si>
    <t>ARCHA Nový Jičín chráněné bydlení</t>
  </si>
  <si>
    <t>EDEN Nový Jičín denní stacionář</t>
  </si>
  <si>
    <t>ITY z.s.</t>
  </si>
  <si>
    <t>Terénní hlídání</t>
  </si>
  <si>
    <t>Terénní odlehčovací služby Strom života</t>
  </si>
  <si>
    <t>KARMEL Tichá domov pro osoby se ZP</t>
  </si>
  <si>
    <t>Společnost pro ranou péči, pobočka Ostrava</t>
  </si>
  <si>
    <t xml:space="preserve">Poradna rané péče MATANA </t>
  </si>
  <si>
    <t>Krizové centrum Ostrava z.s.</t>
  </si>
  <si>
    <t>Krizové centrum Ostrava</t>
  </si>
  <si>
    <t>Charita Nový Jičín</t>
  </si>
  <si>
    <t>Charitní dům Matky Terezy - nízkoprahové denní centrum</t>
  </si>
  <si>
    <t>Charitní dům Matky Terezy - noclehárna</t>
  </si>
  <si>
    <t>Bunkr, o.p.s.</t>
  </si>
  <si>
    <t>NZDM Klub Bunkr</t>
  </si>
  <si>
    <t>EFFATHA Nový Jičín sociálně terapeutické dílny</t>
  </si>
  <si>
    <t>Renarkon, o.p.s.</t>
  </si>
  <si>
    <t>Terénní program na Novojičínsku</t>
  </si>
  <si>
    <t>Sociálně aktivizační služba pro zrakově postižené občany SONS ČR</t>
  </si>
  <si>
    <t>Rezerva v podprogramu A</t>
  </si>
  <si>
    <t>Celkem org. 1113</t>
  </si>
  <si>
    <t>Podprogram D - Podpora občanů města Nový Jičín v pobytových sociálních zařízeních</t>
  </si>
  <si>
    <t>ORJ 541 org. 1114</t>
  </si>
  <si>
    <t>Domov Duha, příspěvková organizace</t>
  </si>
  <si>
    <t>Domov Duha - domov pro seniory</t>
  </si>
  <si>
    <t>Domov Odry, příspěvková organizace</t>
  </si>
  <si>
    <t>Domov pro seniory</t>
  </si>
  <si>
    <t>Domov Hortenzie, příspěvková organizace</t>
  </si>
  <si>
    <t>Domov NaNovo, příspěvková organizace</t>
  </si>
  <si>
    <t>Chráněné bydlení Nový Jičín</t>
  </si>
  <si>
    <t>BESKYD FM, z.ú,</t>
  </si>
  <si>
    <t>Domov Vítkov, příspěvková organizace</t>
  </si>
  <si>
    <t>Domov Vítkov-domov se zvláštním režimem</t>
  </si>
  <si>
    <t>Domov Duha - domovy se zvláštním režimem</t>
  </si>
  <si>
    <t>Domov se zvláštním režimem</t>
  </si>
  <si>
    <t>Rezerva v podprogramu D</t>
  </si>
  <si>
    <t>Celkem org. 1114</t>
  </si>
  <si>
    <t>Program - Podpora města Nový Jičín na podporu domácí hospicové péče pro rok 2021</t>
  </si>
  <si>
    <t>ORJ 541 org. 1115</t>
  </si>
  <si>
    <t>Mobilní hospic Strom života</t>
  </si>
  <si>
    <t>Rezerva v programu - org. 1115</t>
  </si>
  <si>
    <t>Celkem org. 1115</t>
  </si>
  <si>
    <t>Program E - Podpora dobrovolnictví dle zákona o dobrovolnické službě</t>
  </si>
  <si>
    <t>ORJ 541 org. 1116</t>
  </si>
  <si>
    <t>ADRA o.p.s.</t>
  </si>
  <si>
    <t>Dobrovolnictví ADRA v Novém Jičíně</t>
  </si>
  <si>
    <t>Rezerva v programu E - org. 1116</t>
  </si>
  <si>
    <t>Celkem org. 1116</t>
  </si>
  <si>
    <t>Celkem org. 111x</t>
  </si>
  <si>
    <t>Dary obyvatelstvu - oceňování dárců krve</t>
  </si>
  <si>
    <t>ORJ 541 org. 1180</t>
  </si>
  <si>
    <t>Centrum pro dětský sluch Tamtam o.p.s.</t>
  </si>
  <si>
    <t>Raná péče pro Moravu a Slezsko</t>
  </si>
  <si>
    <t>Dětský domov a Školní jídelna Nový Jičín</t>
  </si>
  <si>
    <t>OUTDOOR CAMP 2021</t>
  </si>
  <si>
    <t>Linka bezpečí, z.s.</t>
  </si>
  <si>
    <t>Linka bezpečí pro děti a mládež z města Nový Jičín</t>
  </si>
  <si>
    <t>Rozšíření cílové skupiny ARCHA Nový Jičín</t>
  </si>
  <si>
    <t>Celkem org. 1180</t>
  </si>
  <si>
    <t>Celkem ORJ 541</t>
  </si>
  <si>
    <t>Program Města Nový Jičín na podporu kultury</t>
  </si>
  <si>
    <t>ORJ 441 org. 1121 - podpora celoroční činnosti v kulturní oblasti</t>
  </si>
  <si>
    <t>Městská dechová hudba Nový Jičín z.s.</t>
  </si>
  <si>
    <t>S dechovou hudbou pro dobrou náladu</t>
  </si>
  <si>
    <t>Soubor lidových písní a tanců JAVORNÍK Nový Jičín, z.s.</t>
  </si>
  <si>
    <t>Pravidelná celoroční činnost v oblasti zachování a prezentace lidových písní, tanců, tradic a zvyků našeho regionu</t>
  </si>
  <si>
    <t xml:space="preserve">RO.NA.TA., z.s. </t>
  </si>
  <si>
    <t>Puellae et Pueri a Sextet + Nový Jičín v roce 2020</t>
  </si>
  <si>
    <t>Sdružení přátel sboru Ondrášek z.s.</t>
  </si>
  <si>
    <t>Ondrášek 2021 - celoroční aktivity novojičínského sboru</t>
  </si>
  <si>
    <t>Pěvecký sbor Ondráš Nový Jičín, z.s.</t>
  </si>
  <si>
    <t>Propagace sborového zpěvu a města Nový Jičín</t>
  </si>
  <si>
    <t>KOS Nový Jičín</t>
  </si>
  <si>
    <t>KOS Nový Jičín se představuje</t>
  </si>
  <si>
    <t>MUZEUM NOVOJIČÍNSKA, příspěvková organizace</t>
  </si>
  <si>
    <t>Edukační programy Muzea Novojičínska</t>
  </si>
  <si>
    <t>Orel Jednota Nový Jičín</t>
  </si>
  <si>
    <t>Taneční a divadelní kurz pro mladší i pokročilé a seniory</t>
  </si>
  <si>
    <t>Spolek "STRÁŽCI - GUARDIANS"</t>
  </si>
  <si>
    <t>Kulturně-historická činnost - Vojenské historické jednotky spolku STRÁŽCI - GUARDIANS</t>
  </si>
  <si>
    <t>Rezerva org. 1121</t>
  </si>
  <si>
    <t>Celkem org. 1121</t>
  </si>
  <si>
    <t>ORJ 441 org. 1122 - podpora jednorázových kulturních akcí</t>
  </si>
  <si>
    <t>Ing. Petr Brandejs</t>
  </si>
  <si>
    <t>16. zimní bluegrassová dílna v Novém Jičíně</t>
  </si>
  <si>
    <t>Sjednocená organizace nevidomých a slabozrakých České republiky, zapsaný spolek, oblastní odbočka Nový Jičín</t>
  </si>
  <si>
    <t xml:space="preserve">Dny umění nevidomých na Moravě - Novojičínsko 2021 - Dva koncerty a výstava Nový Jičín </t>
  </si>
  <si>
    <t>Spolek Klub přátel umění při Základní umělecké škole Derkova 1, Nový Jičín</t>
  </si>
  <si>
    <t>Mezinárodní Houslová soutěž O cenu Václava Krůčka 2021</t>
  </si>
  <si>
    <t>Valašský bál 2021</t>
  </si>
  <si>
    <t>Farní sbor Českobratrské církve evangelické v Novém Jičíně</t>
  </si>
  <si>
    <t>Adventní benefiční koncert spojený s prezentací sociálního zařízení působícího na území města Nový Jičín</t>
  </si>
  <si>
    <t>Muzeum Novojičínska, příspěvková organizace</t>
  </si>
  <si>
    <t>Propagační skládačka Žerotínský zámek v Nové Jičíně</t>
  </si>
  <si>
    <t>Spolek Výtvarných umělců Arkáda</t>
  </si>
  <si>
    <r>
      <t xml:space="preserve">Spolek výtvarných umělců Arkáda - třicet let působení v Novém Jičíně </t>
    </r>
    <r>
      <rPr>
        <sz val="10"/>
        <color rgb="FFFF0000"/>
        <rFont val="Times New Roman"/>
        <family val="1"/>
        <charset val="238"/>
      </rPr>
      <t>vratka dotace</t>
    </r>
  </si>
  <si>
    <t>Jiřina Mrázová</t>
  </si>
  <si>
    <t>Módní přehlídky 2021</t>
  </si>
  <si>
    <t>Veronika Kačová</t>
  </si>
  <si>
    <t>Mezinárodní den Romů</t>
  </si>
  <si>
    <t>Rezerva org. 1122</t>
  </si>
  <si>
    <t>Celkem org. 1122</t>
  </si>
  <si>
    <t>Celkem za org. 112x</t>
  </si>
  <si>
    <t>Program Města Nový Jičín na podporu sportu</t>
  </si>
  <si>
    <t xml:space="preserve">ORJ 441 org. č. 1131 - podpora sportovní činnosti dospělých nad 20 let </t>
  </si>
  <si>
    <t>FK Nový Jičín z.s.</t>
  </si>
  <si>
    <t>Zajištění činnosti mužstva dospělých FK Nový Jičín, z.s. v soutěžích řízených FAČR - oblast MORAVA</t>
  </si>
  <si>
    <t>Basketbalový klub Nový Jičín z.s.</t>
  </si>
  <si>
    <t>Podpora sportovní činnosti sportovců na 20 let - basketbal</t>
  </si>
  <si>
    <t>TJ Sokol Žilina, z.s.</t>
  </si>
  <si>
    <t xml:space="preserve">Podpora fotbalu v Žilině u Nového Jičína </t>
  </si>
  <si>
    <t>Sportovní potápění Laguna Nový Jičín, p.s. SPMS</t>
  </si>
  <si>
    <t>Podpora sportovní činnosti ploutvařů 2021</t>
  </si>
  <si>
    <t>Sportovní klub Straník, z.s.</t>
  </si>
  <si>
    <t>Podpora sportovní činnosti fotbalového družstva mužů oddílu kopané SK Straník</t>
  </si>
  <si>
    <t>Sportovní volejbalový klub Nový Jičín, z.s.</t>
  </si>
  <si>
    <t>Podpora sportovní činnosti družstev dospělých Sportovního volejbalového klubu Nový Jičín, z.s.</t>
  </si>
  <si>
    <t>Plavecký klub Nový Jičín, z.s.</t>
  </si>
  <si>
    <t>Podpora sportovní činnosti dospělých nad 20 let Plaveckého klubu Nový Jičín (PKNJ)</t>
  </si>
  <si>
    <t>HANDBALL CLUB NOVÝ JIČÍN z.s.</t>
  </si>
  <si>
    <t>Podpora sportovní činnosti týmu žen a mužů v klubu Handball club Nový Jičín</t>
  </si>
  <si>
    <t>IHC Nový Jičín, z.s.</t>
  </si>
  <si>
    <t>Extraliga in-line hokeje 2021</t>
  </si>
  <si>
    <t>TJ SOKOL BLUDOVICE z.s.</t>
  </si>
  <si>
    <t>Podpora A týmu mužů klubu TJ SOKOL BLUDOVICE, z.s.</t>
  </si>
  <si>
    <t>Hokejový klub Nový Jičín, z.s.</t>
  </si>
  <si>
    <t>Podpora činnosti hokeje - dospělí nad 20 let 2021</t>
  </si>
  <si>
    <t>Sportovní stáj Nový Jičín - Hermelín klub, z.s.</t>
  </si>
  <si>
    <t>Podpora závodního jezdectví dospělých</t>
  </si>
  <si>
    <t>Tělovýchovná jednota Nový Jičín, z.s.</t>
  </si>
  <si>
    <t>Zajištění sportovní činnosti oddílu šachu TJ Nový Jičín</t>
  </si>
  <si>
    <t>Tělovýchovná jednota ZRTV Žilina, z.s.</t>
  </si>
  <si>
    <t>Cvičení pro ženy a dívky</t>
  </si>
  <si>
    <t>KST NOVÝ JIČÍN, z.s.</t>
  </si>
  <si>
    <t>Podpora činnosti oddílu od regionální po ligovou úroveň</t>
  </si>
  <si>
    <t>Sportovní klub Moravia Racing Team, z.s.</t>
  </si>
  <si>
    <t>Team Forma Cinelli - 2021</t>
  </si>
  <si>
    <t>TOP DOGS z.s.</t>
  </si>
  <si>
    <t>FUTSALOVÁ SEZÓNA 2021 TOP DOGS z.s.</t>
  </si>
  <si>
    <t>Moravian Gators Nový Jičín z.s.</t>
  </si>
  <si>
    <t>Podpora sportovní činnosti dospělých v rámci discgolfového klubu Moravian Gators Nový Jičín z.s.</t>
  </si>
  <si>
    <t>Krasobruslení Nový Jičín, z.s.</t>
  </si>
  <si>
    <t>Podpora činnosti Krasobruslení Nový Jičín</t>
  </si>
  <si>
    <t>Tenis Nový Jičín, z.s.</t>
  </si>
  <si>
    <t>Tenisový oddíl 2021 - Dospělí</t>
  </si>
  <si>
    <t>Futsalový klub Dragons Nový Jičín, z.s.</t>
  </si>
  <si>
    <t>Podpora pravidelné sportovní činnosti sportovců nad 20 let v futsalovém klubu Dragons Nový Jičín, z.s.</t>
  </si>
  <si>
    <t>Rezerva org. 1131</t>
  </si>
  <si>
    <t>Celkem org. 1131</t>
  </si>
  <si>
    <t>ORJ 441 org. 1132 - podpora sportovní činnosti dětí a mládeže do 20-ti let</t>
  </si>
  <si>
    <t>Zajištění rozvoje činností mládežnických družstev FK Nový Jičín</t>
  </si>
  <si>
    <t>Podpora sportovní činnosti dětí a mládeže do 20 let - basketbal</t>
  </si>
  <si>
    <t>Podpora mládežnického fotbalu v Žilině u Nového Jičína 2021</t>
  </si>
  <si>
    <t>Pravidelný sport dětí a mládeže - výchova zdravého životního stylu 2021</t>
  </si>
  <si>
    <t>Podpora sportovní činnosti družstev mládeže Sportovního volejbalového klubu Nový Jičín, z.s.</t>
  </si>
  <si>
    <t>Podpora sportovní činnosti dětí a mládeže do 20 let Plaveckého klubu Nový Jičín, z.s.</t>
  </si>
  <si>
    <t>Lyžařský klub Svinec z.s.</t>
  </si>
  <si>
    <t>Podpora pravidelné sportovní činnosti dětí a mládeže v období omezení provozu lyžařského areálu SKI Svinec</t>
  </si>
  <si>
    <t>Podpora sportovní činnosti dětí a mládeže v klubu Handball club Nový Jičín, z.s.</t>
  </si>
  <si>
    <t>TJ SOKOL BLUDOVICE, z.s.</t>
  </si>
  <si>
    <t>Podpora činnosti mládežnických oddílů (mladší přípravka, starší přípravka, mladší žáci)</t>
  </si>
  <si>
    <t>Podpora činnosti hokeje - děti a mládež do 20 let 2021</t>
  </si>
  <si>
    <t>Podpora sportovní činnosti Pony družstva</t>
  </si>
  <si>
    <t>JUDO Nový Jičín, z.s.</t>
  </si>
  <si>
    <t>Sportovní a závodní činnost v JUDU</t>
  </si>
  <si>
    <t>Tělovýchovná jednota Nový Jičín, oddíl zápasu</t>
  </si>
  <si>
    <t>Sportovní činnost oddílu zápasu TJ Nový Jičín</t>
  </si>
  <si>
    <t>Podpora činnosti mládeže KST NOVÝ JIČÍN, z.s. na všech výkonnostních úrovních</t>
  </si>
  <si>
    <t>Forman KIDS 2021</t>
  </si>
  <si>
    <t>Vem Camará Capoeira - Nový Jičín, z.s.</t>
  </si>
  <si>
    <t>Podpora celoroční činnosti klubu Vem Camará Capoeira - Nový Jičín, z.s.</t>
  </si>
  <si>
    <t>Podpora sportovní činnosti dětí a mládeže v rámci discgolfového klubu Moravian Gators Nový Jičín z.s.</t>
  </si>
  <si>
    <t>Podpora činnosti Krasobruslení Nový Jičín, z.s.</t>
  </si>
  <si>
    <t>FunTime Athletics Nový Jičín, z.s.</t>
  </si>
  <si>
    <t>Podpora pravidelné sportovní činnosti dětí a mládeže</t>
  </si>
  <si>
    <t>TENISOVÝ ODDÍL 2021</t>
  </si>
  <si>
    <t>Rezerva org. 1132</t>
  </si>
  <si>
    <t>Celkem org. 1132</t>
  </si>
  <si>
    <t xml:space="preserve">ORJ 441 org. 1133 - podpora jednorázových sportovních akcí </t>
  </si>
  <si>
    <t>Zdeněk Stanislav, RNDr.</t>
  </si>
  <si>
    <r>
      <t xml:space="preserve">Novojičínský O - Cup 2021 </t>
    </r>
    <r>
      <rPr>
        <sz val="10"/>
        <color rgb="FFFF0000"/>
        <rFont val="Times New Roman"/>
        <family val="1"/>
        <charset val="238"/>
      </rPr>
      <t>vratka dotace</t>
    </r>
  </si>
  <si>
    <t>KČT, odbor TJ Nový Jičín</t>
  </si>
  <si>
    <r>
      <t xml:space="preserve">Pochod okolím Nového Jičína (třináctý ročník)  </t>
    </r>
    <r>
      <rPr>
        <sz val="10"/>
        <color rgb="FFFF0000"/>
        <rFont val="Times New Roman"/>
        <family val="1"/>
        <charset val="238"/>
      </rPr>
      <t>vratka dotace</t>
    </r>
  </si>
  <si>
    <t>Horolezecký oddíl Nový Jičín, z.s.</t>
  </si>
  <si>
    <t>Alpicross - přespolní běh horolezců a veřejnosti - 2021</t>
  </si>
  <si>
    <t>MUDr. Darina Krausová</t>
  </si>
  <si>
    <t>Běh novojičínským parkem 15. ročník</t>
  </si>
  <si>
    <t>Ing. Jakub Tomáš</t>
  </si>
  <si>
    <t>Nohejbalový turnaj dvojic a trojic v hale ABC - Nový Jičín</t>
  </si>
  <si>
    <t>Rezerva org. 1133</t>
  </si>
  <si>
    <t>Celkem org. 1133</t>
  </si>
  <si>
    <t>ORJ 441 org. 1134 - podpora provozu, údržby a oprav sportovišť a sportovních zařízení</t>
  </si>
  <si>
    <t>Zajištění provozuschopnosti sportovišť v majetku a v e výpůjčce TJ Nový Jičín z.s. na rok 2021</t>
  </si>
  <si>
    <t>Oprava a údržba bezpečnostního hrazení jezdecké haly</t>
  </si>
  <si>
    <t>Provoz a údržba sportovního areálu SK Straník, z.s.</t>
  </si>
  <si>
    <t>Údržba hřiště a šaten na Lamberku 2021</t>
  </si>
  <si>
    <t>Horolezecký oddíl Nový Jičín, zapsaný spolek</t>
  </si>
  <si>
    <t>Podpora provozu bouldrové stěny a jejího zázemí s využitím el. energie, používání hygienického zařízení a služeb, obnova lezeckých chytů</t>
  </si>
  <si>
    <t>Podpora provozu a údržby lyžařského areálu SKI SVINEC</t>
  </si>
  <si>
    <t>Oprava, údržba a provoz fotbalového areálu v Bludovicích</t>
  </si>
  <si>
    <t>Vytvoření podmínek pro činnost, provoz a údržba ORLOVNY</t>
  </si>
  <si>
    <t>Rezerva org. 1134</t>
  </si>
  <si>
    <t>Celkem org. 1134</t>
  </si>
  <si>
    <t>Celkem za org. 113x</t>
  </si>
  <si>
    <t>Program Města Nový Jičín na podporu volnočasových aktivit</t>
  </si>
  <si>
    <t>ORJ 441 org. č. 1141 - podpora celoroční činnosti v oblasti využití volného času</t>
  </si>
  <si>
    <t>EDUCA - střední odborná škola, s.r.o.</t>
  </si>
  <si>
    <t>Univerzita III. věku</t>
  </si>
  <si>
    <t>Orel jednota Nový Jičín</t>
  </si>
  <si>
    <t>Dny pro děti, rodinu a seniory</t>
  </si>
  <si>
    <t>MOZAIKA rodinné centrum z.s.</t>
  </si>
  <si>
    <t>S Mozaikou naproti rodinám a dětem V.</t>
  </si>
  <si>
    <t>Talent centrum, z.s.</t>
  </si>
  <si>
    <t>Sportovky pro všechny děti (všestranná pohybová příprava pro děti a rodiče s dětmi)</t>
  </si>
  <si>
    <t>Tělocvičná jednota Sokol Nový Jičín</t>
  </si>
  <si>
    <t>Zajištění pravidelných sportovních aktivit v Sokole</t>
  </si>
  <si>
    <t>Junák - český skaut, středisko Pagoda Nový Jičín, z.s.</t>
  </si>
  <si>
    <t>Činnost střediska Pagoda Nový Jičín v roce 2021</t>
  </si>
  <si>
    <t>Junák - český skaut, středisko DVOJKA Nový Jičín, z.s.</t>
  </si>
  <si>
    <t>Činnost junáckého střediska DVOJKA v roce 2021</t>
  </si>
  <si>
    <t>Taneční klub FOKUS z.s.</t>
  </si>
  <si>
    <t>Vytvoření podmínek pro činnost Tanečního klubu Fokus z.s.</t>
  </si>
  <si>
    <t>PROFICIO, z.s.</t>
  </si>
  <si>
    <t>Na stejné vlně</t>
  </si>
  <si>
    <t>Myslivecký spolek Borky Žilina</t>
  </si>
  <si>
    <t>Oprava krmných zařízení a zabezpečení krmiva pro spárkatou zvěř</t>
  </si>
  <si>
    <t>Myslivecký spolek Straník</t>
  </si>
  <si>
    <t>Činnost Mysliveckého spolku Straník (zlepšování podmínek pro zvěř)</t>
  </si>
  <si>
    <t>Myslivecký spolek Loučka</t>
  </si>
  <si>
    <t>Natura 2021</t>
  </si>
  <si>
    <t>Klub rodáků a přátel města Nového Jičína</t>
  </si>
  <si>
    <t>Celoroční činnost Klubu rodáků a přátel města Nového Jičína</t>
  </si>
  <si>
    <t>Územní sdružení Českého zahrádkářského svazu Nový Jičín</t>
  </si>
  <si>
    <t>Zajištění nákladů pro práci s mládeží</t>
  </si>
  <si>
    <t>Český kynologický svaz ZKO Nový Jičín - 011</t>
  </si>
  <si>
    <t>Výcvik psů, psí sporty. Podpora laické veřejnosti při řešení problému s vlastním psem. Osvěta při socializaci psů ve městě a podpora při ochraně psů proti týrání</t>
  </si>
  <si>
    <t>Circus! Dance Studio, z.s.</t>
  </si>
  <si>
    <t>Circus Dance Studio pro děti pro rok 2021 - pravidelné kurzy, akce a nové volnočasové akce "Cirkutvůrna", tentokrát i pro dospělé</t>
  </si>
  <si>
    <t>Klub přátel Žiliny, z.s.</t>
  </si>
  <si>
    <t>Činnost Klubu přátel Žiliny, z.s. v roce 2020</t>
  </si>
  <si>
    <t>Český rybářský svaz, z.s., místní organizace Nový Jičín</t>
  </si>
  <si>
    <t>Podpora celoroční činnosti Místní organizace Českého rybářského svazu Nový Jičín</t>
  </si>
  <si>
    <t>Zážitky v pohybu, z.s.</t>
  </si>
  <si>
    <t>Celoroční činnost projektu Na Svinec</t>
  </si>
  <si>
    <t>SH ČMS - Sbor dobrovolných hasičů Žilina u Nového Jičína</t>
  </si>
  <si>
    <t>Činnost SDH Žilina u Nového Jičína v roce 2021</t>
  </si>
  <si>
    <t>Český svaz chovatelů z.s., Základní organizace Nový Jičín - Loučka, 736-Pobočný spolek</t>
  </si>
  <si>
    <t>Podpora celoroční volnočasových akcí ZO ČSCH Nový Jičín - Loučka pro děti, rodiče a seniory</t>
  </si>
  <si>
    <t>Klub vojenské historie FENIX - Nový Jičín, spolek</t>
  </si>
  <si>
    <t>Celoroční činnost - Klubu vojenské historie FENIX - Nový Jičín, spolek</t>
  </si>
  <si>
    <t>Rezerva org. 1141</t>
  </si>
  <si>
    <t>Celkem org. 1141</t>
  </si>
  <si>
    <t>ORJ 441 org. č. 1142 - podpora jednorázových akcí v oblasti využití volného času</t>
  </si>
  <si>
    <t>Mendelova střední škola Nový Jičín, příspěvková organizace</t>
  </si>
  <si>
    <t>Výcvikový program první pomoci pro žáky osmých a devátých tříd základních škol z regionu Nového Jičína</t>
  </si>
  <si>
    <t>Pustka Josef</t>
  </si>
  <si>
    <t xml:space="preserve">Novojičínské deskohraní </t>
  </si>
  <si>
    <t>Radioklub OK2KYZ, z.s.</t>
  </si>
  <si>
    <t>Krajské kolo soutěže dětí a mládeže v radioelektronice 2020</t>
  </si>
  <si>
    <t>Okresní kolo Závodu vlčat a světlušek 2021</t>
  </si>
  <si>
    <t>Spolek zahrádkářů města Nového Jičína</t>
  </si>
  <si>
    <t>Tematický jednodenní zájezd</t>
  </si>
  <si>
    <t>ČMMJ z.s., okresní myslivecký spolek Nový Jičín</t>
  </si>
  <si>
    <r>
      <t xml:space="preserve">Zlatá srnčí trofej a mladý ochránce přírody  </t>
    </r>
    <r>
      <rPr>
        <sz val="10"/>
        <color rgb="FFFF0000"/>
        <rFont val="Times New Roman"/>
        <family val="1"/>
        <charset val="238"/>
      </rPr>
      <t>vratka dotace</t>
    </r>
  </si>
  <si>
    <t>Rezerva org. 1142</t>
  </si>
  <si>
    <t>Celkem org. 1142</t>
  </si>
  <si>
    <t>Celkem za org. 114x</t>
  </si>
  <si>
    <t>ORJ 441 org. 1180 - ostatní individuální dotace, aj. podpory</t>
  </si>
  <si>
    <t>Mateřská škola novojičínská Beruška, spol. s r.o.</t>
  </si>
  <si>
    <t>Věcné náklady a doprava stravy pro děti</t>
  </si>
  <si>
    <t>Mateřská škola Bludovice</t>
  </si>
  <si>
    <t>Příspěvek na režijní náklady na stravování v Mateřské škole Bludovice</t>
  </si>
  <si>
    <t>Základní škola Galaxie s.r.o.</t>
  </si>
  <si>
    <t xml:space="preserve">Věcné náklady a doprava stravy pro žáky </t>
  </si>
  <si>
    <t>Tereza Jelínková</t>
  </si>
  <si>
    <t>Podpora studia na University of Greenwich v Londýně</t>
  </si>
  <si>
    <t>Římskokatolická farnost Nový Jičín</t>
  </si>
  <si>
    <t>Obnova Kaple Bolestné P.Marie, tzv. Španělská kaple- II.etapa</t>
  </si>
  <si>
    <t>Společenství vlastníků jednotech domu č.p. 887/7 v Novém Jičíně, Husova</t>
  </si>
  <si>
    <t>Provedení sanace vlhkosti zdiva systémem mírné elektroosmózy</t>
  </si>
  <si>
    <t>Česká křesťanská akademie, z.s.</t>
  </si>
  <si>
    <t>Činnosti ČKA - místní skupiny Nový Jičín v roce 2021</t>
  </si>
  <si>
    <t>TJ Nový Jičín z.s.</t>
  </si>
  <si>
    <t>Dorovnání mezd pracovníků TJ NJ z.s. v důsledku zrušení nájmů tělocvičen ze strany ZŠ</t>
  </si>
  <si>
    <t>Zpracování žádostí o dotaci NSA, administrace, výběr zhotovitele, úpravy PD hřiště s umělou trávou</t>
  </si>
  <si>
    <t>Podpora činnosti klubu krasobruslení v rámci uzavření zimního stadiónu v době rekonstrukce</t>
  </si>
  <si>
    <t>Zajištění činnosti mužstev FK Nový Jičín z.s. v r. 2021</t>
  </si>
  <si>
    <t>Příprava juniorských reprezentantů na ME juniorů a MS juniorů 2021</t>
  </si>
  <si>
    <t>ZO ČSOP Nový Jičín</t>
  </si>
  <si>
    <t>Provoz záchranné stanice</t>
  </si>
  <si>
    <t>NA KOLE DĚTEM - nadační fond Josefa Zimovčáka</t>
  </si>
  <si>
    <t>Rekondiční pobyt onkologicky nemocných dětí a jejich rodičů v rámci projektu "Na kole dětem 2021"</t>
  </si>
  <si>
    <t>Rezerva na ostatní individuální žádosti o dotaci</t>
  </si>
  <si>
    <t>Celkem ORJ 441</t>
  </si>
  <si>
    <t>ORJ 741 org. 1010 - členství města ve svazech a sdruženích (231.0800)</t>
  </si>
  <si>
    <t>Svaz měst a obcí ČR</t>
  </si>
  <si>
    <t>Sdružení pro rozvoj Moravskoslezského kraje z.s.</t>
  </si>
  <si>
    <t>Sdružení historických sídel Čech, Moravy a Slezska</t>
  </si>
  <si>
    <t>EUROREGION SILESIA-CZ, Opava</t>
  </si>
  <si>
    <t>Asociace měst pro cyklisty</t>
  </si>
  <si>
    <t>Národní síť Zdravých měst ČR</t>
  </si>
  <si>
    <t>Partnerství pro městskou mobilitu z.s.</t>
  </si>
  <si>
    <t>Celkem org. 1010</t>
  </si>
  <si>
    <t xml:space="preserve">ORJ 741 org. 1180 - humanitární pomoc po živelné pohromě-tornádu </t>
  </si>
  <si>
    <t>Obec Lužice</t>
  </si>
  <si>
    <t>Obec Mikulčice</t>
  </si>
  <si>
    <t>Obec Hrušky</t>
  </si>
  <si>
    <t>Obec Týnec</t>
  </si>
  <si>
    <t>Obec Tvrdonice</t>
  </si>
  <si>
    <t>Městys Moravská Nová Ves</t>
  </si>
  <si>
    <t>Město Hodonín</t>
  </si>
  <si>
    <t>Celkem ORJ 741</t>
  </si>
  <si>
    <t>ORJ 041 org. 1050 - Účelové neinvestiční transfery nepodnikajícím fyzickým osobám (estetizace)</t>
  </si>
  <si>
    <r>
      <t>ORJ 041 org. 1150 - Program města Nový Jičín na podporu estetizace objektů pro ro</t>
    </r>
    <r>
      <rPr>
        <b/>
        <sz val="10"/>
        <rFont val="Times New Roman"/>
        <family val="1"/>
        <charset val="238"/>
      </rPr>
      <t>k 2021</t>
    </r>
  </si>
  <si>
    <t>Celkem ORJ 041</t>
  </si>
  <si>
    <t xml:space="preserve"> Program města Nový Jičín na podporu životního prostředí</t>
  </si>
  <si>
    <t>ORJ 031 org. 4375 - podpora vybudování malých domovních ČOV v NJ</t>
  </si>
  <si>
    <t>Hruška Jaromír</t>
  </si>
  <si>
    <t>vybudování malé domovní ČOV</t>
  </si>
  <si>
    <t>ORJ 031 org. 6375 - podpora využití zachycené dešťové vody v NJ</t>
  </si>
  <si>
    <t>Váhala Dalibor</t>
  </si>
  <si>
    <t>využití zachycení dešťové vody</t>
  </si>
  <si>
    <t>Celkem ORJ 031</t>
  </si>
  <si>
    <t>ORJ 441 org. 112x</t>
  </si>
  <si>
    <t>ORJ 441 org. 113x</t>
  </si>
  <si>
    <t>ORJ 441 org. 114x</t>
  </si>
  <si>
    <t>ORJ 441 org. 1180</t>
  </si>
  <si>
    <t>Ostatní individuální dotace, aj. podpory</t>
  </si>
  <si>
    <t>ORJ 541 org. 111x</t>
  </si>
  <si>
    <t>Podpora činnosti v oblasti sociální</t>
  </si>
  <si>
    <t>Ocenění dárců krve, ostatní</t>
  </si>
  <si>
    <t>ORJ 741 org. 1010</t>
  </si>
  <si>
    <t>Členství města ve svazech a sdruženích</t>
  </si>
  <si>
    <t>ORJ 041 org. 1050</t>
  </si>
  <si>
    <t>Estetizace</t>
  </si>
  <si>
    <t>ORJ 041 org. 1150</t>
  </si>
  <si>
    <r>
      <t>Program města Nový Jičín na podporu estetizace objektů pro rok</t>
    </r>
    <r>
      <rPr>
        <i/>
        <sz val="10"/>
        <rFont val="Times New Roman"/>
        <family val="1"/>
        <charset val="238"/>
      </rPr>
      <t xml:space="preserve"> 2021</t>
    </r>
  </si>
  <si>
    <t>ORJ 031 org. 4375</t>
  </si>
  <si>
    <t>Podpora vybudování malých domovních ČOV v NJ</t>
  </si>
  <si>
    <t>ORJ 031 org. 6375</t>
  </si>
  <si>
    <t>Podpora využití zachycené dešťové vody v NJ</t>
  </si>
  <si>
    <t xml:space="preserve">CELKEM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</si>
</sst>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0"/>
      <color rgb="FF000000"/>
      <name val="Arial CE"/>
    </font>
    <font>
      <i/>
      <sz val="10"/>
      <color rgb="FF000000"/>
      <name val="Times New Roman"/>
      <family val="1"/>
      <charset val="238"/>
    </font>
    <font>
      <i/>
      <sz val="10"/>
      <name val="Times New Roman"/>
      <family val="1"/>
      <charset val="238"/>
    </font>
    <font>
      <i/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1"/>
      <color rgb="FF00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7CAAC"/>
        <bgColor indexed="64"/>
      </patternFill>
    </fill>
    <fill>
      <patternFill patternType="solid">
        <fgColor rgb="FFFFCC9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55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5" xfId="0" applyFont="1" applyBorder="1"/>
    <xf numFmtId="0" fontId="6" fillId="2" borderId="6" xfId="0" applyFont="1" applyFill="1" applyBorder="1"/>
    <xf numFmtId="0" fontId="6" fillId="2" borderId="7" xfId="0" applyFont="1" applyFill="1" applyBorder="1"/>
    <xf numFmtId="0" fontId="6" fillId="2" borderId="8" xfId="0" applyFont="1" applyFill="1" applyBorder="1"/>
    <xf numFmtId="0" fontId="6" fillId="2" borderId="9" xfId="0" applyFont="1" applyFill="1" applyBorder="1"/>
    <xf numFmtId="0" fontId="6" fillId="2" borderId="10" xfId="0" applyFont="1" applyFill="1" applyBorder="1"/>
    <xf numFmtId="0" fontId="6" fillId="2" borderId="10" xfId="0" applyFont="1" applyFill="1" applyBorder="1" applyAlignment="1">
      <alignment horizontal="center"/>
    </xf>
    <xf numFmtId="0" fontId="6" fillId="2" borderId="11" xfId="0" applyFont="1" applyFill="1" applyBorder="1"/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3" xfId="0" applyFont="1" applyBorder="1" applyAlignment="1">
      <alignment horizontal="left" vertical="center" wrapText="1"/>
    </xf>
    <xf numFmtId="0" fontId="7" fillId="0" borderId="13" xfId="0" applyFont="1" applyBorder="1" applyAlignment="1">
      <alignment vertical="center" wrapText="1"/>
    </xf>
    <xf numFmtId="4" fontId="7" fillId="0" borderId="13" xfId="0" applyNumberFormat="1" applyFont="1" applyBorder="1" applyAlignment="1">
      <alignment horizontal="right" vertical="center"/>
    </xf>
    <xf numFmtId="4" fontId="7" fillId="0" borderId="14" xfId="0" applyNumberFormat="1" applyFont="1" applyBorder="1" applyAlignment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 wrapText="1"/>
    </xf>
    <xf numFmtId="0" fontId="7" fillId="0" borderId="16" xfId="0" applyFont="1" applyBorder="1" applyAlignment="1">
      <alignment vertical="center" wrapText="1"/>
    </xf>
    <xf numFmtId="4" fontId="7" fillId="0" borderId="16" xfId="0" applyNumberFormat="1" applyFont="1" applyBorder="1" applyAlignment="1">
      <alignment horizontal="right" vertical="center"/>
    </xf>
    <xf numFmtId="4" fontId="7" fillId="0" borderId="17" xfId="0" applyNumberFormat="1" applyFont="1" applyBorder="1" applyAlignment="1">
      <alignment vertical="center"/>
    </xf>
    <xf numFmtId="4" fontId="4" fillId="0" borderId="5" xfId="0" applyNumberFormat="1" applyFont="1" applyBorder="1"/>
    <xf numFmtId="4" fontId="4" fillId="0" borderId="0" xfId="0" applyNumberFormat="1" applyFont="1" applyBorder="1"/>
    <xf numFmtId="0" fontId="7" fillId="0" borderId="16" xfId="0" applyFont="1" applyBorder="1" applyAlignment="1">
      <alignment horizontal="left" vertical="center"/>
    </xf>
    <xf numFmtId="0" fontId="7" fillId="0" borderId="16" xfId="0" applyFont="1" applyBorder="1" applyAlignment="1">
      <alignment wrapText="1"/>
    </xf>
    <xf numFmtId="4" fontId="7" fillId="0" borderId="16" xfId="0" applyNumberFormat="1" applyFont="1" applyBorder="1" applyAlignment="1">
      <alignment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9" xfId="0" applyFont="1" applyBorder="1" applyAlignment="1">
      <alignment horizontal="left" vertical="center"/>
    </xf>
    <xf numFmtId="0" fontId="7" fillId="0" borderId="19" xfId="0" applyFont="1" applyBorder="1" applyAlignment="1">
      <alignment wrapText="1"/>
    </xf>
    <xf numFmtId="4" fontId="7" fillId="0" borderId="19" xfId="0" applyNumberFormat="1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6" fillId="0" borderId="22" xfId="0" applyFont="1" applyBorder="1" applyAlignment="1">
      <alignment horizontal="left" vertical="center"/>
    </xf>
    <xf numFmtId="0" fontId="6" fillId="0" borderId="22" xfId="0" applyFont="1" applyBorder="1" applyAlignment="1">
      <alignment vertical="center" wrapText="1"/>
    </xf>
    <xf numFmtId="4" fontId="6" fillId="0" borderId="22" xfId="0" applyNumberFormat="1" applyFont="1" applyBorder="1" applyAlignment="1">
      <alignment vertical="center"/>
    </xf>
    <xf numFmtId="4" fontId="6" fillId="0" borderId="23" xfId="0" applyNumberFormat="1" applyFont="1" applyBorder="1" applyAlignment="1">
      <alignment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5" xfId="0" applyFont="1" applyBorder="1" applyAlignment="1">
      <alignment horizontal="left" vertical="center"/>
    </xf>
    <xf numFmtId="0" fontId="7" fillId="0" borderId="25" xfId="0" applyFont="1" applyBorder="1" applyAlignment="1">
      <alignment vertical="center" wrapText="1"/>
    </xf>
    <xf numFmtId="4" fontId="8" fillId="0" borderId="25" xfId="0" applyNumberFormat="1" applyFont="1" applyBorder="1" applyAlignment="1">
      <alignment vertical="center"/>
    </xf>
    <xf numFmtId="4" fontId="7" fillId="0" borderId="26" xfId="0" applyNumberFormat="1" applyFont="1" applyBorder="1" applyAlignment="1">
      <alignment vertical="center"/>
    </xf>
    <xf numFmtId="0" fontId="7" fillId="0" borderId="22" xfId="0" applyFont="1" applyBorder="1" applyAlignment="1">
      <alignment horizontal="left" vertical="center" wrapText="1"/>
    </xf>
    <xf numFmtId="4" fontId="6" fillId="0" borderId="22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0" fontId="7" fillId="0" borderId="25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right" vertical="center"/>
    </xf>
    <xf numFmtId="0" fontId="7" fillId="0" borderId="26" xfId="0" applyFont="1" applyBorder="1" applyAlignment="1">
      <alignment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right" vertical="center"/>
    </xf>
    <xf numFmtId="0" fontId="7" fillId="2" borderId="8" xfId="0" applyFont="1" applyFill="1" applyBorder="1" applyAlignment="1">
      <alignment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left" wrapText="1"/>
    </xf>
    <xf numFmtId="0" fontId="7" fillId="2" borderId="10" xfId="0" applyFont="1" applyFill="1" applyBorder="1" applyAlignment="1">
      <alignment horizontal="right" vertical="center"/>
    </xf>
    <xf numFmtId="0" fontId="7" fillId="2" borderId="11" xfId="0" applyFont="1" applyFill="1" applyBorder="1" applyAlignment="1">
      <alignment vertical="center"/>
    </xf>
    <xf numFmtId="0" fontId="7" fillId="0" borderId="13" xfId="0" applyFont="1" applyBorder="1" applyAlignment="1">
      <alignment horizontal="left" vertical="center"/>
    </xf>
    <xf numFmtId="0" fontId="7" fillId="0" borderId="13" xfId="0" applyFont="1" applyBorder="1" applyAlignment="1">
      <alignment horizontal="left" wrapText="1"/>
    </xf>
    <xf numFmtId="0" fontId="7" fillId="0" borderId="16" xfId="0" applyFont="1" applyBorder="1" applyAlignment="1">
      <alignment horizontal="left" wrapText="1"/>
    </xf>
    <xf numFmtId="4" fontId="8" fillId="0" borderId="16" xfId="0" applyNumberFormat="1" applyFont="1" applyBorder="1" applyAlignment="1">
      <alignment horizontal="right" vertical="center"/>
    </xf>
    <xf numFmtId="0" fontId="7" fillId="0" borderId="19" xfId="0" applyFont="1" applyBorder="1" applyAlignment="1">
      <alignment vertical="center" wrapText="1"/>
    </xf>
    <xf numFmtId="0" fontId="7" fillId="0" borderId="19" xfId="0" applyFont="1" applyBorder="1" applyAlignment="1">
      <alignment horizontal="left" wrapText="1"/>
    </xf>
    <xf numFmtId="4" fontId="7" fillId="0" borderId="19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6" fillId="0" borderId="22" xfId="0" applyFont="1" applyBorder="1"/>
    <xf numFmtId="0" fontId="7" fillId="0" borderId="22" xfId="0" applyFont="1" applyBorder="1" applyAlignment="1">
      <alignment horizontal="left" wrapText="1"/>
    </xf>
    <xf numFmtId="4" fontId="9" fillId="0" borderId="22" xfId="0" applyNumberFormat="1" applyFont="1" applyBorder="1" applyAlignment="1">
      <alignment horizontal="right" vertic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5" xfId="0" applyFont="1" applyBorder="1"/>
    <xf numFmtId="0" fontId="7" fillId="0" borderId="25" xfId="0" applyFont="1" applyBorder="1" applyAlignment="1">
      <alignment horizontal="left" wrapText="1"/>
    </xf>
    <xf numFmtId="4" fontId="8" fillId="0" borderId="25" xfId="0" applyNumberFormat="1" applyFont="1" applyBorder="1" applyAlignment="1">
      <alignment horizontal="right" vertical="center"/>
    </xf>
    <xf numFmtId="0" fontId="6" fillId="0" borderId="25" xfId="0" applyFont="1" applyBorder="1"/>
    <xf numFmtId="0" fontId="6" fillId="0" borderId="25" xfId="0" applyFont="1" applyBorder="1" applyAlignment="1">
      <alignment horizontal="right" vertical="center"/>
    </xf>
    <xf numFmtId="0" fontId="6" fillId="0" borderId="26" xfId="0" applyFont="1" applyBorder="1" applyAlignment="1">
      <alignment horizontal="right" vertical="center"/>
    </xf>
    <xf numFmtId="0" fontId="8" fillId="0" borderId="12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3" xfId="0" applyFont="1" applyBorder="1"/>
    <xf numFmtId="0" fontId="8" fillId="0" borderId="13" xfId="0" applyFont="1" applyBorder="1" applyAlignment="1">
      <alignment horizontal="left"/>
    </xf>
    <xf numFmtId="4" fontId="8" fillId="0" borderId="13" xfId="0" applyNumberFormat="1" applyFont="1" applyBorder="1" applyAlignment="1">
      <alignment horizontal="right"/>
    </xf>
    <xf numFmtId="4" fontId="8" fillId="0" borderId="14" xfId="0" applyNumberFormat="1" applyFont="1" applyBorder="1"/>
    <xf numFmtId="0" fontId="7" fillId="0" borderId="16" xfId="0" applyFont="1" applyBorder="1" applyAlignment="1">
      <alignment horizontal="left"/>
    </xf>
    <xf numFmtId="4" fontId="7" fillId="0" borderId="16" xfId="0" applyNumberFormat="1" applyFont="1" applyBorder="1" applyAlignment="1">
      <alignment horizontal="right"/>
    </xf>
    <xf numFmtId="4" fontId="7" fillId="0" borderId="17" xfId="0" applyNumberFormat="1" applyFont="1" applyBorder="1"/>
    <xf numFmtId="0" fontId="1" fillId="0" borderId="0" xfId="0" applyFont="1"/>
    <xf numFmtId="0" fontId="7" fillId="0" borderId="19" xfId="0" applyFont="1" applyBorder="1" applyAlignment="1">
      <alignment vertical="center"/>
    </xf>
    <xf numFmtId="0" fontId="7" fillId="0" borderId="19" xfId="0" applyFont="1" applyBorder="1" applyAlignment="1">
      <alignment horizontal="left"/>
    </xf>
    <xf numFmtId="4" fontId="7" fillId="0" borderId="19" xfId="0" applyNumberFormat="1" applyFont="1" applyBorder="1" applyAlignment="1">
      <alignment horizontal="right"/>
    </xf>
    <xf numFmtId="4" fontId="7" fillId="0" borderId="20" xfId="0" applyNumberFormat="1" applyFont="1" applyBorder="1"/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6" xfId="0" applyFont="1" applyBorder="1"/>
    <xf numFmtId="0" fontId="8" fillId="0" borderId="16" xfId="0" applyFont="1" applyBorder="1" applyAlignment="1">
      <alignment horizontal="center"/>
    </xf>
    <xf numFmtId="4" fontId="8" fillId="0" borderId="16" xfId="0" applyNumberFormat="1" applyFont="1" applyBorder="1" applyAlignment="1">
      <alignment horizontal="right"/>
    </xf>
    <xf numFmtId="0" fontId="7" fillId="0" borderId="16" xfId="0" applyFont="1" applyBorder="1" applyAlignment="1">
      <alignment vertical="center"/>
    </xf>
    <xf numFmtId="0" fontId="6" fillId="0" borderId="22" xfId="0" applyFont="1" applyBorder="1" applyAlignment="1">
      <alignment horizontal="left"/>
    </xf>
    <xf numFmtId="4" fontId="6" fillId="0" borderId="22" xfId="0" applyNumberFormat="1" applyFont="1" applyBorder="1" applyAlignment="1">
      <alignment horizontal="right"/>
    </xf>
    <xf numFmtId="4" fontId="6" fillId="0" borderId="23" xfId="0" applyNumberFormat="1" applyFont="1" applyBorder="1" applyAlignment="1">
      <alignment horizontal="right"/>
    </xf>
    <xf numFmtId="0" fontId="7" fillId="0" borderId="22" xfId="0" applyFont="1" applyBorder="1"/>
    <xf numFmtId="0" fontId="7" fillId="0" borderId="22" xfId="0" applyFont="1" applyBorder="1" applyAlignment="1">
      <alignment horizontal="left"/>
    </xf>
    <xf numFmtId="4" fontId="8" fillId="0" borderId="22" xfId="0" applyNumberFormat="1" applyFont="1" applyBorder="1" applyAlignment="1">
      <alignment horizontal="right"/>
    </xf>
    <xf numFmtId="4" fontId="7" fillId="0" borderId="23" xfId="0" applyNumberFormat="1" applyFont="1" applyBorder="1"/>
    <xf numFmtId="0" fontId="6" fillId="0" borderId="22" xfId="0" applyFont="1" applyBorder="1" applyAlignment="1">
      <alignment horizontal="right"/>
    </xf>
    <xf numFmtId="0" fontId="6" fillId="0" borderId="23" xfId="0" applyFont="1" applyBorder="1" applyAlignment="1">
      <alignment horizontal="right"/>
    </xf>
    <xf numFmtId="0" fontId="6" fillId="2" borderId="6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right"/>
    </xf>
    <xf numFmtId="0" fontId="7" fillId="2" borderId="8" xfId="0" applyFont="1" applyFill="1" applyBorder="1" applyAlignment="1">
      <alignment horizontal="right"/>
    </xf>
    <xf numFmtId="0" fontId="6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right"/>
    </xf>
    <xf numFmtId="0" fontId="6" fillId="2" borderId="10" xfId="0" applyFont="1" applyFill="1" applyBorder="1" applyAlignment="1">
      <alignment horizontal="right"/>
    </xf>
    <xf numFmtId="0" fontId="7" fillId="2" borderId="11" xfId="0" applyFont="1" applyFill="1" applyBorder="1" applyAlignment="1">
      <alignment horizontal="right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4" fontId="7" fillId="0" borderId="13" xfId="0" applyNumberFormat="1" applyFont="1" applyBorder="1" applyAlignment="1">
      <alignment horizontal="right"/>
    </xf>
    <xf numFmtId="4" fontId="7" fillId="0" borderId="14" xfId="0" applyNumberFormat="1" applyFont="1" applyBorder="1" applyAlignment="1">
      <alignment horizontal="right"/>
    </xf>
    <xf numFmtId="4" fontId="7" fillId="0" borderId="17" xfId="0" applyNumberFormat="1" applyFont="1" applyBorder="1" applyAlignment="1">
      <alignment horizontal="right"/>
    </xf>
    <xf numFmtId="0" fontId="8" fillId="0" borderId="16" xfId="0" applyFont="1" applyBorder="1" applyAlignment="1">
      <alignment horizontal="left" vertical="center"/>
    </xf>
    <xf numFmtId="0" fontId="8" fillId="0" borderId="16" xfId="0" applyFont="1" applyBorder="1" applyAlignment="1">
      <alignment horizontal="left" wrapText="1"/>
    </xf>
    <xf numFmtId="4" fontId="8" fillId="0" borderId="17" xfId="0" applyNumberFormat="1" applyFont="1" applyBorder="1" applyAlignment="1">
      <alignment horizontal="right"/>
    </xf>
    <xf numFmtId="0" fontId="7" fillId="0" borderId="19" xfId="0" applyFont="1" applyBorder="1" applyAlignment="1">
      <alignment horizontal="left" vertical="center" wrapText="1"/>
    </xf>
    <xf numFmtId="4" fontId="7" fillId="0" borderId="20" xfId="0" applyNumberFormat="1" applyFont="1" applyBorder="1" applyAlignment="1">
      <alignment horizontal="right"/>
    </xf>
    <xf numFmtId="4" fontId="7" fillId="0" borderId="25" xfId="0" applyNumberFormat="1" applyFont="1" applyBorder="1" applyAlignment="1">
      <alignment horizontal="right" vertical="center"/>
    </xf>
    <xf numFmtId="4" fontId="7" fillId="0" borderId="26" xfId="0" applyNumberFormat="1" applyFont="1" applyBorder="1" applyAlignment="1">
      <alignment horizontal="right" vertical="center"/>
    </xf>
    <xf numFmtId="4" fontId="6" fillId="0" borderId="25" xfId="0" applyNumberFormat="1" applyFont="1" applyBorder="1" applyAlignment="1">
      <alignment horizontal="right" vertical="center"/>
    </xf>
    <xf numFmtId="4" fontId="6" fillId="0" borderId="26" xfId="0" applyNumberFormat="1" applyFont="1" applyBorder="1" applyAlignment="1">
      <alignment horizontal="right" vertical="center"/>
    </xf>
    <xf numFmtId="0" fontId="4" fillId="0" borderId="0" xfId="0" applyFont="1" applyBorder="1"/>
    <xf numFmtId="0" fontId="8" fillId="0" borderId="24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7" fillId="0" borderId="25" xfId="0" applyFont="1" applyBorder="1" applyAlignment="1">
      <alignment horizontal="left"/>
    </xf>
    <xf numFmtId="4" fontId="8" fillId="0" borderId="25" xfId="0" applyNumberFormat="1" applyFont="1" applyBorder="1" applyAlignment="1">
      <alignment horizontal="right"/>
    </xf>
    <xf numFmtId="4" fontId="8" fillId="0" borderId="26" xfId="0" applyNumberFormat="1" applyFont="1" applyBorder="1" applyAlignment="1">
      <alignment horizontal="right"/>
    </xf>
    <xf numFmtId="0" fontId="8" fillId="0" borderId="25" xfId="0" applyFont="1" applyBorder="1"/>
    <xf numFmtId="4" fontId="7" fillId="0" borderId="26" xfId="0" applyNumberFormat="1" applyFont="1" applyBorder="1" applyAlignment="1">
      <alignment horizontal="right"/>
    </xf>
    <xf numFmtId="0" fontId="6" fillId="0" borderId="21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7" fillId="0" borderId="22" xfId="0" applyFont="1" applyBorder="1" applyAlignment="1">
      <alignment horizontal="right"/>
    </xf>
    <xf numFmtId="0" fontId="7" fillId="0" borderId="26" xfId="0" applyFont="1" applyBorder="1" applyAlignment="1">
      <alignment horizontal="right" vertical="center"/>
    </xf>
    <xf numFmtId="4" fontId="7" fillId="0" borderId="25" xfId="0" applyNumberFormat="1" applyFont="1" applyBorder="1" applyAlignment="1">
      <alignment horizontal="right"/>
    </xf>
    <xf numFmtId="0" fontId="7" fillId="3" borderId="21" xfId="0" applyFont="1" applyFill="1" applyBorder="1" applyAlignment="1">
      <alignment horizontal="center"/>
    </xf>
    <xf numFmtId="0" fontId="7" fillId="3" borderId="22" xfId="0" applyFont="1" applyFill="1" applyBorder="1" applyAlignment="1">
      <alignment horizontal="center"/>
    </xf>
    <xf numFmtId="0" fontId="6" fillId="3" borderId="22" xfId="0" applyFont="1" applyFill="1" applyBorder="1"/>
    <xf numFmtId="4" fontId="6" fillId="3" borderId="22" xfId="0" applyNumberFormat="1" applyFont="1" applyFill="1" applyBorder="1" applyAlignment="1">
      <alignment horizontal="right"/>
    </xf>
    <xf numFmtId="4" fontId="6" fillId="3" borderId="23" xfId="0" applyNumberFormat="1" applyFont="1" applyFill="1" applyBorder="1" applyAlignment="1">
      <alignment horizontal="right"/>
    </xf>
    <xf numFmtId="4" fontId="1" fillId="0" borderId="0" xfId="0" applyNumberFormat="1" applyFont="1" applyBorder="1"/>
    <xf numFmtId="0" fontId="6" fillId="0" borderId="24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7" fillId="0" borderId="25" xfId="0" applyFont="1" applyBorder="1" applyAlignment="1">
      <alignment horizontal="right"/>
    </xf>
    <xf numFmtId="0" fontId="6" fillId="0" borderId="25" xfId="0" applyFont="1" applyBorder="1" applyAlignment="1">
      <alignment horizontal="right"/>
    </xf>
    <xf numFmtId="0" fontId="6" fillId="0" borderId="26" xfId="0" applyFont="1" applyBorder="1" applyAlignment="1">
      <alignment horizontal="right"/>
    </xf>
    <xf numFmtId="4" fontId="6" fillId="2" borderId="10" xfId="0" applyNumberFormat="1" applyFont="1" applyFill="1" applyBorder="1" applyAlignment="1">
      <alignment horizontal="right"/>
    </xf>
    <xf numFmtId="4" fontId="6" fillId="2" borderId="11" xfId="0" applyNumberFormat="1" applyFont="1" applyFill="1" applyBorder="1" applyAlignment="1">
      <alignment horizontal="right"/>
    </xf>
    <xf numFmtId="4" fontId="7" fillId="0" borderId="14" xfId="0" applyNumberFormat="1" applyFont="1" applyBorder="1" applyAlignment="1">
      <alignment horizontal="right" vertical="center"/>
    </xf>
    <xf numFmtId="0" fontId="8" fillId="0" borderId="19" xfId="0" applyFont="1" applyBorder="1" applyAlignment="1">
      <alignment horizontal="left" vertical="center" wrapText="1"/>
    </xf>
    <xf numFmtId="4" fontId="7" fillId="0" borderId="20" xfId="0" applyNumberFormat="1" applyFont="1" applyBorder="1" applyAlignment="1">
      <alignment horizontal="right" vertical="center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left" vertical="center"/>
    </xf>
    <xf numFmtId="0" fontId="8" fillId="0" borderId="27" xfId="0" applyFont="1" applyBorder="1" applyAlignment="1">
      <alignment horizontal="left" vertical="center" wrapText="1"/>
    </xf>
    <xf numFmtId="4" fontId="7" fillId="0" borderId="27" xfId="0" applyNumberFormat="1" applyFont="1" applyBorder="1" applyAlignment="1">
      <alignment horizontal="right" vertic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6" fillId="0" borderId="29" xfId="0" applyFont="1" applyBorder="1"/>
    <xf numFmtId="0" fontId="7" fillId="0" borderId="29" xfId="0" applyFont="1" applyBorder="1" applyAlignment="1">
      <alignment horizontal="left"/>
    </xf>
    <xf numFmtId="4" fontId="6" fillId="0" borderId="29" xfId="0" applyNumberFormat="1" applyFont="1" applyBorder="1" applyAlignment="1">
      <alignment horizontal="right"/>
    </xf>
    <xf numFmtId="4" fontId="6" fillId="0" borderId="30" xfId="0" applyNumberFormat="1" applyFont="1" applyBorder="1" applyAlignment="1">
      <alignment horizontal="right"/>
    </xf>
    <xf numFmtId="0" fontId="7" fillId="4" borderId="21" xfId="0" applyFont="1" applyFill="1" applyBorder="1" applyAlignment="1">
      <alignment horizontal="center"/>
    </xf>
    <xf numFmtId="0" fontId="7" fillId="4" borderId="22" xfId="0" applyFont="1" applyFill="1" applyBorder="1" applyAlignment="1">
      <alignment horizontal="center"/>
    </xf>
    <xf numFmtId="0" fontId="6" fillId="4" borderId="22" xfId="0" applyFont="1" applyFill="1" applyBorder="1"/>
    <xf numFmtId="4" fontId="6" fillId="4" borderId="22" xfId="0" applyNumberFormat="1" applyFont="1" applyFill="1" applyBorder="1" applyAlignment="1">
      <alignment horizontal="right"/>
    </xf>
    <xf numFmtId="4" fontId="6" fillId="4" borderId="23" xfId="0" applyNumberFormat="1" applyFont="1" applyFill="1" applyBorder="1" applyAlignment="1">
      <alignment horizontal="right"/>
    </xf>
    <xf numFmtId="0" fontId="7" fillId="0" borderId="26" xfId="0" applyFont="1" applyBorder="1"/>
    <xf numFmtId="0" fontId="7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right"/>
    </xf>
    <xf numFmtId="0" fontId="7" fillId="2" borderId="11" xfId="0" applyFont="1" applyFill="1" applyBorder="1"/>
    <xf numFmtId="0" fontId="7" fillId="0" borderId="22" xfId="0" applyFont="1" applyBorder="1" applyAlignment="1">
      <alignment vertical="center" wrapText="1"/>
    </xf>
    <xf numFmtId="0" fontId="7" fillId="0" borderId="22" xfId="0" applyFont="1" applyBorder="1" applyAlignment="1">
      <alignment wrapText="1"/>
    </xf>
    <xf numFmtId="4" fontId="7" fillId="0" borderId="22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vertical="center"/>
    </xf>
    <xf numFmtId="0" fontId="6" fillId="0" borderId="22" xfId="0" applyFont="1" applyBorder="1" applyAlignment="1">
      <alignment horizontal="left" vertical="top"/>
    </xf>
    <xf numFmtId="0" fontId="7" fillId="0" borderId="22" xfId="0" applyFont="1" applyBorder="1" applyAlignment="1">
      <alignment horizontal="left" vertical="center"/>
    </xf>
    <xf numFmtId="0" fontId="7" fillId="0" borderId="24" xfId="0" applyFont="1" applyBorder="1" applyAlignment="1">
      <alignment horizontal="center" vertical="top"/>
    </xf>
    <xf numFmtId="0" fontId="7" fillId="0" borderId="25" xfId="0" applyFont="1" applyBorder="1" applyAlignment="1">
      <alignment horizontal="center" vertical="top"/>
    </xf>
    <xf numFmtId="0" fontId="4" fillId="0" borderId="25" xfId="0" applyFont="1" applyBorder="1" applyAlignment="1">
      <alignment vertical="top"/>
    </xf>
    <xf numFmtId="0" fontId="7" fillId="0" borderId="25" xfId="0" applyFont="1" applyBorder="1" applyAlignment="1">
      <alignment wrapText="1"/>
    </xf>
    <xf numFmtId="0" fontId="7" fillId="2" borderId="21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right" vertical="center"/>
    </xf>
    <xf numFmtId="0" fontId="7" fillId="2" borderId="23" xfId="0" applyFont="1" applyFill="1" applyBorder="1"/>
    <xf numFmtId="0" fontId="7" fillId="0" borderId="13" xfId="0" applyFont="1" applyBorder="1" applyAlignment="1">
      <alignment wrapText="1"/>
    </xf>
    <xf numFmtId="4" fontId="7" fillId="0" borderId="14" xfId="0" applyNumberFormat="1" applyFont="1" applyBorder="1"/>
    <xf numFmtId="0" fontId="1" fillId="0" borderId="0" xfId="0" applyFont="1" applyBorder="1"/>
    <xf numFmtId="0" fontId="6" fillId="0" borderId="22" xfId="0" applyFont="1" applyBorder="1" applyAlignment="1">
      <alignment horizontal="left" vertical="center" wrapText="1"/>
    </xf>
    <xf numFmtId="0" fontId="7" fillId="2" borderId="8" xfId="0" applyFont="1" applyFill="1" applyBorder="1"/>
    <xf numFmtId="0" fontId="7" fillId="2" borderId="11" xfId="0" applyFont="1" applyFill="1" applyBorder="1" applyAlignment="1">
      <alignment horizontal="right" vertical="center"/>
    </xf>
    <xf numFmtId="0" fontId="7" fillId="0" borderId="13" xfId="0" applyFont="1" applyBorder="1" applyAlignment="1">
      <alignment vertical="center"/>
    </xf>
    <xf numFmtId="0" fontId="7" fillId="0" borderId="18" xfId="0" applyFont="1" applyBorder="1" applyAlignment="1">
      <alignment horizontal="center"/>
    </xf>
    <xf numFmtId="4" fontId="7" fillId="0" borderId="22" xfId="0" applyNumberFormat="1" applyFont="1" applyBorder="1" applyAlignment="1">
      <alignment horizontal="right"/>
    </xf>
    <xf numFmtId="4" fontId="7" fillId="0" borderId="23" xfId="0" applyNumberFormat="1" applyFont="1" applyBorder="1" applyAlignment="1">
      <alignment horizontal="right"/>
    </xf>
    <xf numFmtId="0" fontId="4" fillId="0" borderId="25" xfId="0" applyFont="1" applyBorder="1"/>
    <xf numFmtId="0" fontId="7" fillId="2" borderId="23" xfId="0" applyFont="1" applyFill="1" applyBorder="1" applyAlignment="1">
      <alignment vertical="center"/>
    </xf>
    <xf numFmtId="0" fontId="7" fillId="0" borderId="19" xfId="0" applyFont="1" applyBorder="1"/>
    <xf numFmtId="0" fontId="7" fillId="2" borderId="22" xfId="0" applyFont="1" applyFill="1" applyBorder="1" applyAlignment="1">
      <alignment horizontal="right"/>
    </xf>
    <xf numFmtId="4" fontId="8" fillId="0" borderId="14" xfId="0" applyNumberFormat="1" applyFont="1" applyBorder="1" applyAlignment="1">
      <alignment vertical="center"/>
    </xf>
    <xf numFmtId="4" fontId="7" fillId="0" borderId="17" xfId="0" applyNumberFormat="1" applyFont="1" applyBorder="1" applyAlignment="1">
      <alignment horizontal="right" vertical="center"/>
    </xf>
    <xf numFmtId="0" fontId="6" fillId="0" borderId="22" xfId="0" applyFont="1" applyBorder="1" applyAlignment="1">
      <alignment horizontal="center" vertical="center"/>
    </xf>
    <xf numFmtId="0" fontId="6" fillId="0" borderId="22" xfId="0" applyFont="1" applyBorder="1" applyAlignment="1">
      <alignment horizontal="left" wrapText="1"/>
    </xf>
    <xf numFmtId="0" fontId="6" fillId="3" borderId="22" xfId="0" applyFont="1" applyFill="1" applyBorder="1" applyAlignment="1">
      <alignment horizontal="right"/>
    </xf>
    <xf numFmtId="0" fontId="7" fillId="0" borderId="26" xfId="0" applyFont="1" applyBorder="1" applyAlignment="1">
      <alignment horizontal="right"/>
    </xf>
    <xf numFmtId="0" fontId="6" fillId="2" borderId="21" xfId="0" applyFont="1" applyFill="1" applyBorder="1"/>
    <xf numFmtId="0" fontId="6" fillId="2" borderId="22" xfId="0" applyFont="1" applyFill="1" applyBorder="1"/>
    <xf numFmtId="0" fontId="6" fillId="2" borderId="23" xfId="0" applyFont="1" applyFill="1" applyBorder="1"/>
    <xf numFmtId="4" fontId="11" fillId="0" borderId="0" xfId="0" applyNumberFormat="1" applyFont="1" applyBorder="1"/>
    <xf numFmtId="0" fontId="6" fillId="0" borderId="21" xfId="0" applyFont="1" applyBorder="1" applyAlignment="1">
      <alignment horizontal="center" vertical="center"/>
    </xf>
    <xf numFmtId="0" fontId="6" fillId="2" borderId="28" xfId="0" applyFont="1" applyFill="1" applyBorder="1"/>
    <xf numFmtId="0" fontId="6" fillId="2" borderId="29" xfId="0" applyFont="1" applyFill="1" applyBorder="1"/>
    <xf numFmtId="0" fontId="6" fillId="2" borderId="30" xfId="0" applyFont="1" applyFill="1" applyBorder="1"/>
    <xf numFmtId="4" fontId="7" fillId="0" borderId="13" xfId="0" applyNumberFormat="1" applyFont="1" applyBorder="1" applyAlignment="1">
      <alignment vertical="center"/>
    </xf>
    <xf numFmtId="4" fontId="7" fillId="0" borderId="14" xfId="0" applyNumberFormat="1" applyFont="1" applyFill="1" applyBorder="1" applyAlignment="1">
      <alignment vertical="center"/>
    </xf>
    <xf numFmtId="0" fontId="4" fillId="0" borderId="16" xfId="0" applyFont="1" applyBorder="1" applyAlignment="1">
      <alignment horizontal="center"/>
    </xf>
    <xf numFmtId="4" fontId="7" fillId="0" borderId="17" xfId="0" applyNumberFormat="1" applyFont="1" applyFill="1" applyBorder="1" applyAlignment="1">
      <alignment vertical="center"/>
    </xf>
    <xf numFmtId="4" fontId="8" fillId="0" borderId="16" xfId="0" applyNumberFormat="1" applyFont="1" applyBorder="1" applyAlignment="1">
      <alignment vertical="center"/>
    </xf>
    <xf numFmtId="4" fontId="7" fillId="0" borderId="20" xfId="0" applyNumberFormat="1" applyFont="1" applyFill="1" applyBorder="1" applyAlignment="1">
      <alignment vertical="center"/>
    </xf>
    <xf numFmtId="4" fontId="4" fillId="0" borderId="0" xfId="0" applyNumberFormat="1" applyFont="1" applyBorder="1" applyAlignment="1">
      <alignment wrapText="1"/>
    </xf>
    <xf numFmtId="4" fontId="4" fillId="0" borderId="0" xfId="0" applyNumberFormat="1" applyFont="1"/>
    <xf numFmtId="0" fontId="8" fillId="0" borderId="16" xfId="0" applyFont="1" applyBorder="1" applyAlignment="1">
      <alignment vertical="center" wrapText="1"/>
    </xf>
    <xf numFmtId="4" fontId="8" fillId="0" borderId="17" xfId="0" applyNumberFormat="1" applyFont="1" applyBorder="1" applyAlignment="1">
      <alignment vertical="center"/>
    </xf>
    <xf numFmtId="0" fontId="6" fillId="0" borderId="22" xfId="0" applyFont="1" applyBorder="1" applyAlignment="1">
      <alignment vertical="center"/>
    </xf>
    <xf numFmtId="0" fontId="7" fillId="0" borderId="21" xfId="0" applyFont="1" applyFill="1" applyBorder="1" applyAlignment="1">
      <alignment horizontal="center"/>
    </xf>
    <xf numFmtId="4" fontId="8" fillId="0" borderId="22" xfId="0" applyNumberFormat="1" applyFont="1" applyBorder="1"/>
    <xf numFmtId="0" fontId="6" fillId="4" borderId="22" xfId="0" applyFont="1" applyFill="1" applyBorder="1" applyAlignment="1">
      <alignment horizontal="right"/>
    </xf>
    <xf numFmtId="4" fontId="9" fillId="4" borderId="22" xfId="0" applyNumberFormat="1" applyFont="1" applyFill="1" applyBorder="1" applyAlignment="1">
      <alignment horizontal="right"/>
    </xf>
    <xf numFmtId="4" fontId="9" fillId="4" borderId="23" xfId="0" applyNumberFormat="1" applyFont="1" applyFill="1" applyBorder="1" applyAlignment="1">
      <alignment horizontal="right"/>
    </xf>
    <xf numFmtId="0" fontId="6" fillId="0" borderId="24" xfId="0" applyFont="1" applyFill="1" applyBorder="1" applyAlignment="1">
      <alignment horizontal="center"/>
    </xf>
    <xf numFmtId="0" fontId="6" fillId="0" borderId="26" xfId="0" applyFont="1" applyBorder="1"/>
    <xf numFmtId="0" fontId="6" fillId="2" borderId="21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4" fontId="6" fillId="2" borderId="22" xfId="0" applyNumberFormat="1" applyFont="1" applyFill="1" applyBorder="1"/>
    <xf numFmtId="0" fontId="7" fillId="0" borderId="13" xfId="0" applyFont="1" applyBorder="1"/>
    <xf numFmtId="0" fontId="7" fillId="0" borderId="13" xfId="0" applyFont="1" applyBorder="1" applyAlignment="1">
      <alignment horizontal="right"/>
    </xf>
    <xf numFmtId="0" fontId="6" fillId="0" borderId="18" xfId="0" applyFont="1" applyFill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19" xfId="0" applyFont="1" applyBorder="1" applyAlignment="1">
      <alignment horizontal="right"/>
    </xf>
    <xf numFmtId="4" fontId="8" fillId="0" borderId="20" xfId="0" applyNumberFormat="1" applyFont="1" applyBorder="1"/>
    <xf numFmtId="4" fontId="11" fillId="0" borderId="0" xfId="0" applyNumberFormat="1" applyFont="1"/>
    <xf numFmtId="4" fontId="6" fillId="2" borderId="23" xfId="0" applyNumberFormat="1" applyFont="1" applyFill="1" applyBorder="1"/>
    <xf numFmtId="0" fontId="6" fillId="0" borderId="13" xfId="0" applyFont="1" applyBorder="1" applyAlignment="1">
      <alignment horizontal="center"/>
    </xf>
    <xf numFmtId="4" fontId="7" fillId="0" borderId="26" xfId="0" applyNumberFormat="1" applyFont="1" applyBorder="1"/>
    <xf numFmtId="0" fontId="7" fillId="0" borderId="12" xfId="0" applyFont="1" applyFill="1" applyBorder="1" applyAlignment="1">
      <alignment horizontal="center"/>
    </xf>
    <xf numFmtId="0" fontId="7" fillId="0" borderId="18" xfId="0" applyFont="1" applyFill="1" applyBorder="1" applyAlignment="1">
      <alignment horizontal="center"/>
    </xf>
    <xf numFmtId="164" fontId="4" fillId="0" borderId="0" xfId="0" applyNumberFormat="1" applyFont="1" applyBorder="1"/>
    <xf numFmtId="0" fontId="7" fillId="0" borderId="24" xfId="0" applyFont="1" applyFill="1" applyBorder="1" applyAlignment="1">
      <alignment horizontal="center"/>
    </xf>
    <xf numFmtId="4" fontId="7" fillId="0" borderId="13" xfId="0" applyNumberFormat="1" applyFont="1" applyBorder="1"/>
    <xf numFmtId="0" fontId="7" fillId="0" borderId="15" xfId="0" applyFont="1" applyFill="1" applyBorder="1" applyAlignment="1">
      <alignment horizontal="center"/>
    </xf>
    <xf numFmtId="4" fontId="7" fillId="0" borderId="16" xfId="0" applyNumberFormat="1" applyFont="1" applyBorder="1"/>
    <xf numFmtId="4" fontId="7" fillId="0" borderId="19" xfId="0" applyNumberFormat="1" applyFont="1" applyBorder="1"/>
    <xf numFmtId="4" fontId="6" fillId="0" borderId="22" xfId="0" applyNumberFormat="1" applyFont="1" applyBorder="1"/>
    <xf numFmtId="4" fontId="6" fillId="0" borderId="23" xfId="0" applyNumberFormat="1" applyFont="1" applyBorder="1"/>
    <xf numFmtId="0" fontId="7" fillId="0" borderId="23" xfId="0" applyFont="1" applyBorder="1"/>
    <xf numFmtId="4" fontId="6" fillId="2" borderId="7" xfId="0" applyNumberFormat="1" applyFont="1" applyFill="1" applyBorder="1" applyAlignment="1">
      <alignment horizontal="right"/>
    </xf>
    <xf numFmtId="4" fontId="6" fillId="2" borderId="8" xfId="0" applyNumberFormat="1" applyFont="1" applyFill="1" applyBorder="1"/>
    <xf numFmtId="4" fontId="6" fillId="2" borderId="10" xfId="0" applyNumberFormat="1" applyFont="1" applyFill="1" applyBorder="1"/>
    <xf numFmtId="4" fontId="6" fillId="2" borderId="11" xfId="0" applyNumberFormat="1" applyFont="1" applyFill="1" applyBorder="1"/>
    <xf numFmtId="0" fontId="6" fillId="4" borderId="21" xfId="0" applyFont="1" applyFill="1" applyBorder="1"/>
    <xf numFmtId="4" fontId="6" fillId="4" borderId="22" xfId="0" applyNumberFormat="1" applyFont="1" applyFill="1" applyBorder="1"/>
    <xf numFmtId="4" fontId="6" fillId="4" borderId="23" xfId="0" applyNumberFormat="1" applyFont="1" applyFill="1" applyBorder="1"/>
    <xf numFmtId="0" fontId="6" fillId="0" borderId="24" xfId="0" applyFont="1" applyFill="1" applyBorder="1"/>
    <xf numFmtId="0" fontId="6" fillId="0" borderId="25" xfId="0" applyFont="1" applyFill="1" applyBorder="1"/>
    <xf numFmtId="4" fontId="6" fillId="0" borderId="25" xfId="0" applyNumberFormat="1" applyFont="1" applyFill="1" applyBorder="1"/>
    <xf numFmtId="4" fontId="6" fillId="0" borderId="26" xfId="0" applyNumberFormat="1" applyFont="1" applyFill="1" applyBorder="1"/>
    <xf numFmtId="4" fontId="6" fillId="2" borderId="7" xfId="0" applyNumberFormat="1" applyFont="1" applyFill="1" applyBorder="1"/>
    <xf numFmtId="4" fontId="7" fillId="0" borderId="25" xfId="0" applyNumberFormat="1" applyFont="1" applyBorder="1"/>
    <xf numFmtId="4" fontId="6" fillId="0" borderId="25" xfId="0" applyNumberFormat="1" applyFont="1" applyBorder="1"/>
    <xf numFmtId="4" fontId="6" fillId="0" borderId="26" xfId="0" applyNumberFormat="1" applyFont="1" applyBorder="1"/>
    <xf numFmtId="0" fontId="6" fillId="0" borderId="28" xfId="0" applyFont="1" applyFill="1" applyBorder="1"/>
    <xf numFmtId="0" fontId="6" fillId="0" borderId="29" xfId="0" applyFont="1" applyFill="1" applyBorder="1"/>
    <xf numFmtId="4" fontId="7" fillId="0" borderId="29" xfId="0" applyNumberFormat="1" applyFont="1" applyFill="1" applyBorder="1"/>
    <xf numFmtId="4" fontId="7" fillId="0" borderId="30" xfId="0" applyNumberFormat="1" applyFont="1" applyFill="1" applyBorder="1"/>
    <xf numFmtId="0" fontId="6" fillId="0" borderId="21" xfId="0" applyFont="1" applyFill="1" applyBorder="1"/>
    <xf numFmtId="0" fontId="6" fillId="0" borderId="22" xfId="0" applyFont="1" applyFill="1" applyBorder="1"/>
    <xf numFmtId="4" fontId="6" fillId="0" borderId="22" xfId="0" applyNumberFormat="1" applyFont="1" applyFill="1" applyBorder="1"/>
    <xf numFmtId="4" fontId="6" fillId="0" borderId="23" xfId="0" applyNumberFormat="1" applyFont="1" applyFill="1" applyBorder="1"/>
    <xf numFmtId="0" fontId="7" fillId="4" borderId="28" xfId="0" applyFont="1" applyFill="1" applyBorder="1" applyAlignment="1">
      <alignment horizontal="center"/>
    </xf>
    <xf numFmtId="0" fontId="7" fillId="4" borderId="29" xfId="0" applyFont="1" applyFill="1" applyBorder="1" applyAlignment="1">
      <alignment horizontal="center"/>
    </xf>
    <xf numFmtId="0" fontId="6" fillId="4" borderId="29" xfId="0" applyFont="1" applyFill="1" applyBorder="1"/>
    <xf numFmtId="4" fontId="6" fillId="4" borderId="29" xfId="0" applyNumberFormat="1" applyFont="1" applyFill="1" applyBorder="1" applyAlignment="1">
      <alignment horizontal="right"/>
    </xf>
    <xf numFmtId="4" fontId="6" fillId="4" borderId="30" xfId="0" applyNumberFormat="1" applyFont="1" applyFill="1" applyBorder="1" applyAlignment="1">
      <alignment horizontal="right"/>
    </xf>
    <xf numFmtId="0" fontId="6" fillId="0" borderId="0" xfId="0" applyFont="1" applyFill="1" applyBorder="1"/>
    <xf numFmtId="0" fontId="12" fillId="0" borderId="0" xfId="0" applyFont="1" applyBorder="1"/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13" fillId="0" borderId="0" xfId="0" applyFont="1"/>
    <xf numFmtId="0" fontId="12" fillId="0" borderId="0" xfId="0" applyFont="1"/>
    <xf numFmtId="4" fontId="7" fillId="0" borderId="0" xfId="0" applyNumberFormat="1" applyFont="1"/>
    <xf numFmtId="0" fontId="7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6" fillId="0" borderId="0" xfId="0" applyFont="1"/>
    <xf numFmtId="4" fontId="6" fillId="0" borderId="0" xfId="0" applyNumberFormat="1" applyFon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3" fillId="0" borderId="0" xfId="0" applyFont="1" applyAlignment="1"/>
    <xf numFmtId="0" fontId="15" fillId="0" borderId="0" xfId="0" applyFont="1" applyAlignment="1"/>
    <xf numFmtId="0" fontId="6" fillId="0" borderId="0" xfId="0" applyFont="1" applyAlignment="1"/>
    <xf numFmtId="0" fontId="0" fillId="0" borderId="0" xfId="0" applyAlignment="1"/>
    <xf numFmtId="0" fontId="12" fillId="5" borderId="0" xfId="0" applyFont="1" applyFill="1"/>
    <xf numFmtId="0" fontId="7" fillId="5" borderId="0" xfId="0" applyFont="1" applyFill="1"/>
    <xf numFmtId="0" fontId="6" fillId="5" borderId="0" xfId="0" applyFont="1" applyFill="1"/>
    <xf numFmtId="4" fontId="6" fillId="5" borderId="0" xfId="0" applyNumberFormat="1" applyFont="1" applyFill="1"/>
    <xf numFmtId="0" fontId="16" fillId="0" borderId="0" xfId="0" applyFont="1"/>
    <xf numFmtId="0" fontId="17" fillId="0" borderId="0" xfId="0" applyFont="1"/>
    <xf numFmtId="14" fontId="17" fillId="0" borderId="0" xfId="0" applyNumberFormat="1" applyFont="1"/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wrapText="1"/>
    </xf>
    <xf numFmtId="0" fontId="6" fillId="2" borderId="29" xfId="0" applyFont="1" applyFill="1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22" xfId="0" applyBorder="1" applyAlignment="1">
      <alignment horizontal="center"/>
    </xf>
    <xf numFmtId="0" fontId="7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/>
    <xf numFmtId="0" fontId="15" fillId="0" borderId="0" xfId="0" applyFont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4"/>
  <sheetViews>
    <sheetView tabSelected="1" topLeftCell="A298" workbookViewId="0">
      <selection activeCell="K318" sqref="K318"/>
    </sheetView>
  </sheetViews>
  <sheetFormatPr defaultRowHeight="15" x14ac:dyDescent="0.25"/>
  <cols>
    <col min="1" max="1" width="13.42578125" customWidth="1"/>
    <col min="2" max="2" width="11.85546875" customWidth="1"/>
    <col min="3" max="3" width="44.85546875" customWidth="1"/>
    <col min="4" max="4" width="50.28515625" customWidth="1"/>
    <col min="5" max="5" width="14.28515625" customWidth="1"/>
    <col min="6" max="6" width="15.140625" customWidth="1"/>
    <col min="7" max="7" width="14.140625" customWidth="1"/>
    <col min="8" max="8" width="15.42578125" customWidth="1"/>
  </cols>
  <sheetData>
    <row r="1" spans="1:8" ht="15.75" x14ac:dyDescent="0.25">
      <c r="A1" s="1"/>
      <c r="B1" s="1"/>
      <c r="C1" s="1" t="s">
        <v>0</v>
      </c>
      <c r="D1" s="1"/>
      <c r="E1" s="2"/>
      <c r="F1" s="3"/>
      <c r="G1" s="3"/>
      <c r="H1" s="3"/>
    </row>
    <row r="2" spans="1:8" ht="16.5" thickBot="1" x14ac:dyDescent="0.3">
      <c r="A2" s="4"/>
      <c r="B2" s="4"/>
      <c r="C2" s="4"/>
      <c r="D2" s="4"/>
      <c r="E2" s="5"/>
      <c r="F2" s="6"/>
      <c r="G2" s="3"/>
      <c r="H2" s="3"/>
    </row>
    <row r="3" spans="1:8" ht="15.75" thickBot="1" x14ac:dyDescent="0.3">
      <c r="A3" s="7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9" t="s">
        <v>6</v>
      </c>
      <c r="G3" s="10"/>
      <c r="H3" s="3"/>
    </row>
    <row r="4" spans="1:8" ht="16.5" customHeight="1" x14ac:dyDescent="0.25">
      <c r="A4" s="11"/>
      <c r="B4" s="12"/>
      <c r="C4" s="327" t="s">
        <v>7</v>
      </c>
      <c r="D4" s="327"/>
      <c r="E4" s="12"/>
      <c r="F4" s="13"/>
      <c r="G4" s="10"/>
      <c r="H4" s="3"/>
    </row>
    <row r="5" spans="1:8" ht="16.5" customHeight="1" thickBot="1" x14ac:dyDescent="0.3">
      <c r="A5" s="14"/>
      <c r="B5" s="15"/>
      <c r="C5" s="16" t="s">
        <v>8</v>
      </c>
      <c r="D5" s="15"/>
      <c r="E5" s="15"/>
      <c r="F5" s="17"/>
      <c r="G5" s="10"/>
      <c r="H5" s="3"/>
    </row>
    <row r="6" spans="1:8" ht="16.5" customHeight="1" x14ac:dyDescent="0.25">
      <c r="A6" s="18">
        <v>3900</v>
      </c>
      <c r="B6" s="19">
        <v>5222</v>
      </c>
      <c r="C6" s="20" t="s">
        <v>9</v>
      </c>
      <c r="D6" s="21" t="s">
        <v>10</v>
      </c>
      <c r="E6" s="22">
        <v>13000</v>
      </c>
      <c r="F6" s="23">
        <v>13000</v>
      </c>
      <c r="G6" s="10"/>
      <c r="H6" s="3"/>
    </row>
    <row r="7" spans="1:8" ht="30" customHeight="1" x14ac:dyDescent="0.25">
      <c r="A7" s="24"/>
      <c r="B7" s="25"/>
      <c r="C7" s="26" t="s">
        <v>11</v>
      </c>
      <c r="D7" s="27" t="s">
        <v>12</v>
      </c>
      <c r="E7" s="28">
        <v>40000</v>
      </c>
      <c r="F7" s="29">
        <v>40000</v>
      </c>
      <c r="G7" s="30"/>
      <c r="H7" s="31"/>
    </row>
    <row r="8" spans="1:8" ht="30" customHeight="1" x14ac:dyDescent="0.25">
      <c r="A8" s="24">
        <v>4349</v>
      </c>
      <c r="B8" s="25">
        <v>5221</v>
      </c>
      <c r="C8" s="32" t="s">
        <v>13</v>
      </c>
      <c r="D8" s="33" t="s">
        <v>14</v>
      </c>
      <c r="E8" s="34">
        <v>20000</v>
      </c>
      <c r="F8" s="29">
        <v>20000</v>
      </c>
      <c r="G8" s="10"/>
      <c r="H8" s="3"/>
    </row>
    <row r="9" spans="1:8" ht="16.5" customHeight="1" thickBot="1" x14ac:dyDescent="0.3">
      <c r="A9" s="35"/>
      <c r="B9" s="36">
        <v>5223</v>
      </c>
      <c r="C9" s="37" t="s">
        <v>15</v>
      </c>
      <c r="D9" s="38" t="s">
        <v>16</v>
      </c>
      <c r="E9" s="39">
        <v>49600</v>
      </c>
      <c r="F9" s="40">
        <v>49600</v>
      </c>
      <c r="G9" s="10"/>
      <c r="H9" s="3"/>
    </row>
    <row r="10" spans="1:8" ht="15.75" thickBot="1" x14ac:dyDescent="0.3">
      <c r="A10" s="41"/>
      <c r="B10" s="42"/>
      <c r="C10" s="43" t="s">
        <v>17</v>
      </c>
      <c r="D10" s="44"/>
      <c r="E10" s="45">
        <f>SUM(E6:E9)</f>
        <v>122600</v>
      </c>
      <c r="F10" s="46">
        <f>SUM(F6:F9)</f>
        <v>122600</v>
      </c>
      <c r="G10" s="10"/>
      <c r="H10" s="3"/>
    </row>
    <row r="11" spans="1:8" ht="15.75" thickBot="1" x14ac:dyDescent="0.3">
      <c r="A11" s="47">
        <v>6409</v>
      </c>
      <c r="B11" s="48">
        <v>5901</v>
      </c>
      <c r="C11" s="49" t="s">
        <v>18</v>
      </c>
      <c r="D11" s="50"/>
      <c r="E11" s="51">
        <f>67400</f>
        <v>67400</v>
      </c>
      <c r="F11" s="52">
        <v>0</v>
      </c>
      <c r="G11" s="10"/>
      <c r="H11" s="3"/>
    </row>
    <row r="12" spans="1:8" ht="15.75" thickBot="1" x14ac:dyDescent="0.3">
      <c r="A12" s="41"/>
      <c r="B12" s="42"/>
      <c r="C12" s="44" t="s">
        <v>19</v>
      </c>
      <c r="D12" s="53"/>
      <c r="E12" s="54">
        <f>E10+E11</f>
        <v>190000</v>
      </c>
      <c r="F12" s="55">
        <f>F10++F11</f>
        <v>122600</v>
      </c>
      <c r="G12" s="10"/>
      <c r="H12" s="3"/>
    </row>
    <row r="13" spans="1:8" ht="15.75" thickBot="1" x14ac:dyDescent="0.3">
      <c r="A13" s="47"/>
      <c r="B13" s="48"/>
      <c r="C13" s="50"/>
      <c r="D13" s="56"/>
      <c r="E13" s="57"/>
      <c r="F13" s="58"/>
      <c r="G13" s="10"/>
      <c r="H13" s="3"/>
    </row>
    <row r="14" spans="1:8" ht="16.5" customHeight="1" x14ac:dyDescent="0.25">
      <c r="A14" s="59"/>
      <c r="B14" s="60"/>
      <c r="C14" s="328" t="s">
        <v>20</v>
      </c>
      <c r="D14" s="328"/>
      <c r="E14" s="61"/>
      <c r="F14" s="62"/>
      <c r="G14" s="10"/>
      <c r="H14" s="3"/>
    </row>
    <row r="15" spans="1:8" ht="16.5" customHeight="1" thickBot="1" x14ac:dyDescent="0.3">
      <c r="A15" s="63"/>
      <c r="B15" s="64"/>
      <c r="C15" s="65" t="s">
        <v>21</v>
      </c>
      <c r="D15" s="66"/>
      <c r="E15" s="67"/>
      <c r="F15" s="68"/>
      <c r="G15" s="10"/>
      <c r="H15" s="3"/>
    </row>
    <row r="16" spans="1:8" ht="30" customHeight="1" x14ac:dyDescent="0.25">
      <c r="A16" s="18">
        <v>3421</v>
      </c>
      <c r="B16" s="19">
        <v>5221</v>
      </c>
      <c r="C16" s="69" t="s">
        <v>13</v>
      </c>
      <c r="D16" s="70" t="s">
        <v>22</v>
      </c>
      <c r="E16" s="22">
        <v>16000</v>
      </c>
      <c r="F16" s="23">
        <v>16000</v>
      </c>
      <c r="G16" s="10"/>
      <c r="H16" s="3"/>
    </row>
    <row r="17" spans="1:9" ht="30" customHeight="1" x14ac:dyDescent="0.25">
      <c r="A17" s="24">
        <v>3900</v>
      </c>
      <c r="B17" s="25">
        <v>5222</v>
      </c>
      <c r="C17" s="27" t="s">
        <v>23</v>
      </c>
      <c r="D17" s="71" t="s">
        <v>24</v>
      </c>
      <c r="E17" s="28">
        <v>45000</v>
      </c>
      <c r="F17" s="29">
        <v>45000</v>
      </c>
      <c r="G17" s="10"/>
      <c r="H17" s="3"/>
    </row>
    <row r="18" spans="1:9" ht="16.5" customHeight="1" x14ac:dyDescent="0.25">
      <c r="A18" s="24"/>
      <c r="B18" s="25"/>
      <c r="C18" s="27" t="s">
        <v>25</v>
      </c>
      <c r="D18" s="71" t="s">
        <v>26</v>
      </c>
      <c r="E18" s="72">
        <v>45000</v>
      </c>
      <c r="F18" s="29">
        <v>0</v>
      </c>
      <c r="G18" s="10"/>
      <c r="H18" s="3"/>
    </row>
    <row r="19" spans="1:9" ht="16.5" customHeight="1" thickBot="1" x14ac:dyDescent="0.3">
      <c r="A19" s="35"/>
      <c r="B19" s="36">
        <v>5223</v>
      </c>
      <c r="C19" s="73" t="s">
        <v>15</v>
      </c>
      <c r="D19" s="74" t="s">
        <v>27</v>
      </c>
      <c r="E19" s="75">
        <v>37300</v>
      </c>
      <c r="F19" s="40">
        <v>37300</v>
      </c>
      <c r="G19" s="10"/>
      <c r="H19" s="3"/>
    </row>
    <row r="20" spans="1:9" ht="15.75" thickBot="1" x14ac:dyDescent="0.3">
      <c r="A20" s="76"/>
      <c r="B20" s="77"/>
      <c r="C20" s="78" t="s">
        <v>17</v>
      </c>
      <c r="D20" s="79"/>
      <c r="E20" s="80">
        <f>SUM(E16:E19)</f>
        <v>143300</v>
      </c>
      <c r="F20" s="55">
        <f>SUM(F16:F19)</f>
        <v>98300</v>
      </c>
      <c r="G20" s="10"/>
      <c r="H20" s="3"/>
    </row>
    <row r="21" spans="1:9" ht="15.75" thickBot="1" x14ac:dyDescent="0.3">
      <c r="A21" s="81">
        <v>6409</v>
      </c>
      <c r="B21" s="82">
        <v>5901</v>
      </c>
      <c r="C21" s="83" t="s">
        <v>28</v>
      </c>
      <c r="D21" s="84"/>
      <c r="E21" s="85">
        <f>26700</f>
        <v>26700</v>
      </c>
      <c r="F21" s="52">
        <v>0</v>
      </c>
      <c r="G21" s="10"/>
      <c r="H21" s="3"/>
    </row>
    <row r="22" spans="1:9" ht="15.75" thickBot="1" x14ac:dyDescent="0.3">
      <c r="A22" s="41"/>
      <c r="B22" s="42"/>
      <c r="C22" s="78" t="s">
        <v>29</v>
      </c>
      <c r="D22" s="79"/>
      <c r="E22" s="80">
        <f>E20+E21</f>
        <v>170000</v>
      </c>
      <c r="F22" s="55">
        <f>F20+F21</f>
        <v>98300</v>
      </c>
      <c r="G22" s="10"/>
      <c r="H22" s="3"/>
    </row>
    <row r="23" spans="1:9" ht="15.75" thickBot="1" x14ac:dyDescent="0.3">
      <c r="A23" s="47"/>
      <c r="B23" s="48"/>
      <c r="C23" s="86"/>
      <c r="D23" s="84"/>
      <c r="E23" s="87"/>
      <c r="F23" s="88"/>
      <c r="G23" s="10"/>
      <c r="H23" s="3"/>
    </row>
    <row r="24" spans="1:9" ht="16.5" customHeight="1" x14ac:dyDescent="0.25">
      <c r="A24" s="11"/>
      <c r="B24" s="12"/>
      <c r="C24" s="327" t="s">
        <v>30</v>
      </c>
      <c r="D24" s="327"/>
      <c r="E24" s="12"/>
      <c r="F24" s="13"/>
      <c r="G24" s="10"/>
      <c r="H24" s="3"/>
    </row>
    <row r="25" spans="1:9" ht="16.5" customHeight="1" thickBot="1" x14ac:dyDescent="0.3">
      <c r="A25" s="14"/>
      <c r="B25" s="15"/>
      <c r="C25" s="16" t="s">
        <v>31</v>
      </c>
      <c r="D25" s="15"/>
      <c r="E25" s="15"/>
      <c r="F25" s="17"/>
      <c r="G25" s="10"/>
      <c r="H25" s="3"/>
    </row>
    <row r="26" spans="1:9" ht="16.5" customHeight="1" x14ac:dyDescent="0.25">
      <c r="A26" s="89">
        <v>3545</v>
      </c>
      <c r="B26" s="90">
        <v>5222</v>
      </c>
      <c r="C26" s="91" t="s">
        <v>32</v>
      </c>
      <c r="D26" s="92" t="s">
        <v>33</v>
      </c>
      <c r="E26" s="93">
        <v>0</v>
      </c>
      <c r="F26" s="94">
        <v>0</v>
      </c>
      <c r="G26" s="10"/>
      <c r="H26" s="3"/>
    </row>
    <row r="27" spans="1:9" ht="16.5" customHeight="1" x14ac:dyDescent="0.25">
      <c r="A27" s="329">
        <v>4312</v>
      </c>
      <c r="B27" s="330">
        <v>5221</v>
      </c>
      <c r="C27" s="331" t="s">
        <v>34</v>
      </c>
      <c r="D27" s="95" t="s">
        <v>35</v>
      </c>
      <c r="E27" s="96">
        <v>50000</v>
      </c>
      <c r="F27" s="97">
        <v>50000</v>
      </c>
      <c r="G27" s="10"/>
      <c r="H27" s="3"/>
    </row>
    <row r="28" spans="1:9" ht="16.5" customHeight="1" x14ac:dyDescent="0.25">
      <c r="A28" s="329"/>
      <c r="B28" s="330"/>
      <c r="C28" s="331"/>
      <c r="D28" s="95" t="s">
        <v>36</v>
      </c>
      <c r="E28" s="96">
        <v>382000</v>
      </c>
      <c r="F28" s="97">
        <f>382000-101000</f>
        <v>281000</v>
      </c>
      <c r="G28" s="30"/>
      <c r="H28" s="31"/>
      <c r="I28" s="98"/>
    </row>
    <row r="29" spans="1:9" ht="16.5" customHeight="1" x14ac:dyDescent="0.25">
      <c r="A29" s="35"/>
      <c r="B29" s="36">
        <v>5222</v>
      </c>
      <c r="C29" s="99" t="s">
        <v>37</v>
      </c>
      <c r="D29" s="100" t="s">
        <v>38</v>
      </c>
      <c r="E29" s="101">
        <v>27000</v>
      </c>
      <c r="F29" s="102">
        <v>27000</v>
      </c>
      <c r="G29" s="10"/>
      <c r="H29" s="3"/>
    </row>
    <row r="30" spans="1:9" ht="16.5" customHeight="1" x14ac:dyDescent="0.25">
      <c r="A30" s="103">
        <v>4344</v>
      </c>
      <c r="B30" s="104">
        <v>5221</v>
      </c>
      <c r="C30" s="105" t="s">
        <v>39</v>
      </c>
      <c r="D30" s="95" t="s">
        <v>40</v>
      </c>
      <c r="E30" s="96">
        <v>300000</v>
      </c>
      <c r="F30" s="97">
        <v>300000</v>
      </c>
      <c r="G30" s="10"/>
      <c r="H30" s="3"/>
    </row>
    <row r="31" spans="1:9" ht="16.5" customHeight="1" x14ac:dyDescent="0.25">
      <c r="A31" s="103">
        <v>4351</v>
      </c>
      <c r="B31" s="104">
        <v>5221</v>
      </c>
      <c r="C31" s="105" t="s">
        <v>34</v>
      </c>
      <c r="D31" s="95" t="s">
        <v>41</v>
      </c>
      <c r="E31" s="96">
        <v>500000</v>
      </c>
      <c r="F31" s="97">
        <v>500000</v>
      </c>
      <c r="G31" s="10"/>
      <c r="H31" s="3"/>
    </row>
    <row r="32" spans="1:9" ht="16.5" customHeight="1" x14ac:dyDescent="0.25">
      <c r="A32" s="103">
        <v>4354</v>
      </c>
      <c r="B32" s="104">
        <v>5223</v>
      </c>
      <c r="C32" s="105" t="s">
        <v>15</v>
      </c>
      <c r="D32" s="95" t="s">
        <v>42</v>
      </c>
      <c r="E32" s="96">
        <v>229400</v>
      </c>
      <c r="F32" s="97">
        <v>229400</v>
      </c>
      <c r="G32" s="10"/>
      <c r="H32" s="3"/>
    </row>
    <row r="33" spans="1:8" ht="16.5" customHeight="1" x14ac:dyDescent="0.25">
      <c r="A33" s="103">
        <v>4356</v>
      </c>
      <c r="B33" s="104">
        <v>5223</v>
      </c>
      <c r="C33" s="105" t="s">
        <v>15</v>
      </c>
      <c r="D33" s="95" t="s">
        <v>43</v>
      </c>
      <c r="E33" s="96">
        <v>842600</v>
      </c>
      <c r="F33" s="97">
        <v>842600</v>
      </c>
      <c r="G33" s="10"/>
      <c r="H33" s="3"/>
    </row>
    <row r="34" spans="1:8" ht="16.5" customHeight="1" x14ac:dyDescent="0.25">
      <c r="A34" s="103">
        <v>4359</v>
      </c>
      <c r="B34" s="106">
        <v>5222</v>
      </c>
      <c r="C34" s="105" t="s">
        <v>44</v>
      </c>
      <c r="D34" s="95" t="s">
        <v>45</v>
      </c>
      <c r="E34" s="107">
        <v>300000</v>
      </c>
      <c r="F34" s="97">
        <v>300000</v>
      </c>
      <c r="G34" s="10"/>
      <c r="H34" s="3"/>
    </row>
    <row r="35" spans="1:8" ht="16.5" customHeight="1" x14ac:dyDescent="0.25">
      <c r="A35" s="103"/>
      <c r="B35" s="106">
        <v>5222</v>
      </c>
      <c r="C35" s="105" t="s">
        <v>32</v>
      </c>
      <c r="D35" s="95" t="s">
        <v>46</v>
      </c>
      <c r="E35" s="107">
        <v>99100</v>
      </c>
      <c r="F35" s="97">
        <v>99100</v>
      </c>
      <c r="G35" s="30"/>
      <c r="H35" s="31"/>
    </row>
    <row r="36" spans="1:8" ht="16.5" customHeight="1" x14ac:dyDescent="0.25">
      <c r="A36" s="103"/>
      <c r="B36" s="104">
        <v>5223</v>
      </c>
      <c r="C36" s="105" t="s">
        <v>15</v>
      </c>
      <c r="D36" s="95" t="s">
        <v>47</v>
      </c>
      <c r="E36" s="96">
        <v>85400</v>
      </c>
      <c r="F36" s="97">
        <v>85400</v>
      </c>
      <c r="G36" s="10"/>
      <c r="H36" s="3"/>
    </row>
    <row r="37" spans="1:8" ht="16.5" customHeight="1" x14ac:dyDescent="0.25">
      <c r="A37" s="103">
        <v>4371</v>
      </c>
      <c r="B37" s="104">
        <v>5222</v>
      </c>
      <c r="C37" s="105" t="s">
        <v>48</v>
      </c>
      <c r="D37" s="95" t="s">
        <v>48</v>
      </c>
      <c r="E37" s="96">
        <v>35000</v>
      </c>
      <c r="F37" s="97">
        <v>35000</v>
      </c>
      <c r="G37" s="10"/>
      <c r="H37" s="3"/>
    </row>
    <row r="38" spans="1:8" ht="16.5" customHeight="1" x14ac:dyDescent="0.25">
      <c r="A38" s="103"/>
      <c r="B38" s="104">
        <v>5223</v>
      </c>
      <c r="C38" s="105" t="s">
        <v>15</v>
      </c>
      <c r="D38" s="95" t="s">
        <v>49</v>
      </c>
      <c r="E38" s="96">
        <v>51400</v>
      </c>
      <c r="F38" s="97">
        <v>51400</v>
      </c>
      <c r="G38" s="10"/>
      <c r="H38" s="3"/>
    </row>
    <row r="39" spans="1:8" x14ac:dyDescent="0.25">
      <c r="A39" s="103">
        <v>4372</v>
      </c>
      <c r="B39" s="104">
        <v>5222</v>
      </c>
      <c r="C39" s="105" t="s">
        <v>50</v>
      </c>
      <c r="D39" s="95" t="s">
        <v>51</v>
      </c>
      <c r="E39" s="96">
        <v>20000</v>
      </c>
      <c r="F39" s="97">
        <v>20000</v>
      </c>
      <c r="G39" s="10"/>
      <c r="H39" s="3"/>
    </row>
    <row r="40" spans="1:8" x14ac:dyDescent="0.25">
      <c r="A40" s="329">
        <v>4374</v>
      </c>
      <c r="B40" s="330">
        <v>5223</v>
      </c>
      <c r="C40" s="331" t="s">
        <v>52</v>
      </c>
      <c r="D40" s="95" t="s">
        <v>53</v>
      </c>
      <c r="E40" s="96">
        <v>524000</v>
      </c>
      <c r="F40" s="97">
        <v>524000</v>
      </c>
      <c r="G40" s="10"/>
      <c r="H40" s="3"/>
    </row>
    <row r="41" spans="1:8" x14ac:dyDescent="0.25">
      <c r="A41" s="329"/>
      <c r="B41" s="330"/>
      <c r="C41" s="331"/>
      <c r="D41" s="95" t="s">
        <v>54</v>
      </c>
      <c r="E41" s="96">
        <v>1089000</v>
      </c>
      <c r="F41" s="97">
        <v>1089000</v>
      </c>
      <c r="G41" s="30"/>
      <c r="H41" s="31"/>
    </row>
    <row r="42" spans="1:8" x14ac:dyDescent="0.25">
      <c r="A42" s="24">
        <v>4375</v>
      </c>
      <c r="B42" s="25">
        <v>5221</v>
      </c>
      <c r="C42" s="108" t="s">
        <v>55</v>
      </c>
      <c r="D42" s="95" t="s">
        <v>56</v>
      </c>
      <c r="E42" s="96">
        <v>455000</v>
      </c>
      <c r="F42" s="97">
        <v>455000</v>
      </c>
      <c r="G42" s="10"/>
      <c r="H42" s="3"/>
    </row>
    <row r="43" spans="1:8" ht="16.5" customHeight="1" x14ac:dyDescent="0.25">
      <c r="A43" s="103">
        <v>4377</v>
      </c>
      <c r="B43" s="104">
        <v>5223</v>
      </c>
      <c r="C43" s="105" t="s">
        <v>15</v>
      </c>
      <c r="D43" s="95" t="s">
        <v>57</v>
      </c>
      <c r="E43" s="96">
        <v>255700</v>
      </c>
      <c r="F43" s="97">
        <v>255700</v>
      </c>
      <c r="G43" s="10"/>
      <c r="H43" s="3"/>
    </row>
    <row r="44" spans="1:8" x14ac:dyDescent="0.25">
      <c r="A44" s="103">
        <v>4378</v>
      </c>
      <c r="B44" s="104">
        <v>5221</v>
      </c>
      <c r="C44" s="105" t="s">
        <v>58</v>
      </c>
      <c r="D44" s="95" t="s">
        <v>59</v>
      </c>
      <c r="E44" s="96">
        <v>125000</v>
      </c>
      <c r="F44" s="97">
        <v>125000</v>
      </c>
      <c r="G44" s="10"/>
      <c r="H44" s="3"/>
    </row>
    <row r="45" spans="1:8" ht="30" customHeight="1" thickBot="1" x14ac:dyDescent="0.3">
      <c r="A45" s="35">
        <v>4379</v>
      </c>
      <c r="B45" s="36">
        <v>5222</v>
      </c>
      <c r="C45" s="99" t="s">
        <v>37</v>
      </c>
      <c r="D45" s="74" t="s">
        <v>60</v>
      </c>
      <c r="E45" s="75">
        <v>32000</v>
      </c>
      <c r="F45" s="40">
        <v>32000</v>
      </c>
      <c r="G45" s="10"/>
      <c r="H45" s="3"/>
    </row>
    <row r="46" spans="1:8" ht="15.75" thickBot="1" x14ac:dyDescent="0.3">
      <c r="A46" s="77"/>
      <c r="B46" s="77"/>
      <c r="C46" s="78" t="s">
        <v>17</v>
      </c>
      <c r="D46" s="109"/>
      <c r="E46" s="110">
        <f>SUM(E26:E45)</f>
        <v>5402600</v>
      </c>
      <c r="F46" s="111">
        <f>SUM(F26:F45)</f>
        <v>5301600</v>
      </c>
      <c r="G46" s="10"/>
      <c r="H46" s="3"/>
    </row>
    <row r="47" spans="1:8" ht="15.75" thickBot="1" x14ac:dyDescent="0.3">
      <c r="A47" s="77">
        <v>6409</v>
      </c>
      <c r="B47" s="77">
        <v>5901</v>
      </c>
      <c r="C47" s="112" t="s">
        <v>61</v>
      </c>
      <c r="D47" s="113"/>
      <c r="E47" s="114">
        <f>192088-47000</f>
        <v>145088</v>
      </c>
      <c r="F47" s="115">
        <v>0</v>
      </c>
      <c r="G47" s="10"/>
      <c r="H47" s="3"/>
    </row>
    <row r="48" spans="1:8" ht="15.75" thickBot="1" x14ac:dyDescent="0.3">
      <c r="A48" s="77"/>
      <c r="B48" s="77"/>
      <c r="C48" s="78" t="s">
        <v>62</v>
      </c>
      <c r="D48" s="113"/>
      <c r="E48" s="110">
        <f>E46+E47</f>
        <v>5547688</v>
      </c>
      <c r="F48" s="111">
        <f>F46+F47</f>
        <v>5301600</v>
      </c>
      <c r="G48" s="30"/>
      <c r="H48" s="3"/>
    </row>
    <row r="49" spans="1:8" ht="15.75" thickBot="1" x14ac:dyDescent="0.3">
      <c r="A49" s="77"/>
      <c r="B49" s="77"/>
      <c r="C49" s="78"/>
      <c r="D49" s="78"/>
      <c r="E49" s="116"/>
      <c r="F49" s="117"/>
      <c r="G49" s="10"/>
      <c r="H49" s="3"/>
    </row>
    <row r="50" spans="1:8" ht="16.5" customHeight="1" x14ac:dyDescent="0.25">
      <c r="A50" s="118"/>
      <c r="B50" s="119"/>
      <c r="C50" s="333" t="s">
        <v>63</v>
      </c>
      <c r="D50" s="333"/>
      <c r="E50" s="120"/>
      <c r="F50" s="121"/>
      <c r="G50" s="10"/>
      <c r="H50" s="3"/>
    </row>
    <row r="51" spans="1:8" ht="16.5" customHeight="1" thickBot="1" x14ac:dyDescent="0.3">
      <c r="A51" s="122"/>
      <c r="B51" s="16"/>
      <c r="C51" s="16" t="s">
        <v>64</v>
      </c>
      <c r="D51" s="123"/>
      <c r="E51" s="124"/>
      <c r="F51" s="125"/>
      <c r="G51" s="10"/>
      <c r="H51" s="3"/>
    </row>
    <row r="52" spans="1:8" ht="16.5" customHeight="1" x14ac:dyDescent="0.25">
      <c r="A52" s="126">
        <v>4350</v>
      </c>
      <c r="B52" s="127">
        <v>5339</v>
      </c>
      <c r="C52" s="69" t="s">
        <v>65</v>
      </c>
      <c r="D52" s="20" t="s">
        <v>66</v>
      </c>
      <c r="E52" s="128">
        <v>600000</v>
      </c>
      <c r="F52" s="129">
        <v>600000</v>
      </c>
      <c r="G52" s="10"/>
      <c r="H52" s="3"/>
    </row>
    <row r="53" spans="1:8" ht="16.5" customHeight="1" x14ac:dyDescent="0.25">
      <c r="A53" s="103"/>
      <c r="B53" s="104"/>
      <c r="C53" s="32" t="s">
        <v>67</v>
      </c>
      <c r="D53" s="26" t="s">
        <v>68</v>
      </c>
      <c r="E53" s="96">
        <v>4300</v>
      </c>
      <c r="F53" s="130">
        <v>4300</v>
      </c>
      <c r="G53" s="10"/>
      <c r="H53" s="3"/>
    </row>
    <row r="54" spans="1:8" ht="15.75" customHeight="1" x14ac:dyDescent="0.25">
      <c r="A54" s="103"/>
      <c r="B54" s="104"/>
      <c r="C54" s="32" t="s">
        <v>69</v>
      </c>
      <c r="D54" s="26" t="s">
        <v>68</v>
      </c>
      <c r="E54" s="96">
        <v>21800</v>
      </c>
      <c r="F54" s="130">
        <v>21800</v>
      </c>
      <c r="G54" s="30"/>
      <c r="H54" s="31"/>
    </row>
    <row r="55" spans="1:8" ht="16.5" customHeight="1" x14ac:dyDescent="0.25">
      <c r="A55" s="24">
        <v>4354</v>
      </c>
      <c r="B55" s="25">
        <v>5339</v>
      </c>
      <c r="C55" s="32" t="s">
        <v>70</v>
      </c>
      <c r="D55" s="26" t="s">
        <v>71</v>
      </c>
      <c r="E55" s="96">
        <v>30500</v>
      </c>
      <c r="F55" s="130">
        <v>30500</v>
      </c>
      <c r="G55" s="10"/>
      <c r="H55" s="3"/>
    </row>
    <row r="56" spans="1:8" ht="16.5" customHeight="1" x14ac:dyDescent="0.25">
      <c r="A56" s="24">
        <v>4357</v>
      </c>
      <c r="B56" s="25">
        <v>5223</v>
      </c>
      <c r="C56" s="32" t="s">
        <v>72</v>
      </c>
      <c r="D56" s="32" t="s">
        <v>72</v>
      </c>
      <c r="E56" s="28">
        <v>8700</v>
      </c>
      <c r="F56" s="130">
        <v>8700</v>
      </c>
      <c r="G56" s="10"/>
      <c r="H56" s="3"/>
    </row>
    <row r="57" spans="1:8" ht="16.5" customHeight="1" x14ac:dyDescent="0.25">
      <c r="A57" s="24"/>
      <c r="B57" s="25">
        <v>5339</v>
      </c>
      <c r="C57" s="131" t="s">
        <v>73</v>
      </c>
      <c r="D57" s="132" t="s">
        <v>74</v>
      </c>
      <c r="E57" s="72">
        <v>8700</v>
      </c>
      <c r="F57" s="133">
        <v>0</v>
      </c>
      <c r="G57" s="10"/>
      <c r="H57" s="3"/>
    </row>
    <row r="58" spans="1:8" ht="16.5" customHeight="1" x14ac:dyDescent="0.25">
      <c r="A58" s="24"/>
      <c r="B58" s="25"/>
      <c r="C58" s="32" t="s">
        <v>65</v>
      </c>
      <c r="D58" s="26" t="s">
        <v>75</v>
      </c>
      <c r="E58" s="28">
        <v>534900</v>
      </c>
      <c r="F58" s="130">
        <v>534900</v>
      </c>
      <c r="G58" s="10"/>
      <c r="H58" s="3"/>
    </row>
    <row r="59" spans="1:8" ht="17.25" customHeight="1" thickBot="1" x14ac:dyDescent="0.3">
      <c r="A59" s="35"/>
      <c r="B59" s="36"/>
      <c r="C59" s="37" t="s">
        <v>67</v>
      </c>
      <c r="D59" s="134" t="s">
        <v>76</v>
      </c>
      <c r="E59" s="75">
        <v>8700</v>
      </c>
      <c r="F59" s="135">
        <v>8700</v>
      </c>
      <c r="G59" s="30"/>
      <c r="H59" s="31"/>
    </row>
    <row r="60" spans="1:8" ht="15.75" thickBot="1" x14ac:dyDescent="0.3">
      <c r="A60" s="41"/>
      <c r="B60" s="42"/>
      <c r="C60" s="78" t="s">
        <v>17</v>
      </c>
      <c r="D60" s="79"/>
      <c r="E60" s="54">
        <f>SUM(E52:E59)</f>
        <v>1217600</v>
      </c>
      <c r="F60" s="55">
        <f>SUM(F52:F59)</f>
        <v>1208900</v>
      </c>
      <c r="G60" s="10"/>
      <c r="H60" s="3"/>
    </row>
    <row r="61" spans="1:8" ht="15.75" thickBot="1" x14ac:dyDescent="0.3">
      <c r="A61" s="47">
        <v>6409</v>
      </c>
      <c r="B61" s="48">
        <v>5901</v>
      </c>
      <c r="C61" s="49" t="s">
        <v>77</v>
      </c>
      <c r="D61" s="56"/>
      <c r="E61" s="136">
        <v>0</v>
      </c>
      <c r="F61" s="137">
        <v>0</v>
      </c>
      <c r="G61" s="10"/>
      <c r="H61" s="3"/>
    </row>
    <row r="62" spans="1:8" ht="15.75" thickBot="1" x14ac:dyDescent="0.3">
      <c r="A62" s="41"/>
      <c r="B62" s="42"/>
      <c r="C62" s="78" t="s">
        <v>78</v>
      </c>
      <c r="D62" s="53"/>
      <c r="E62" s="54">
        <f>E60+E61</f>
        <v>1217600</v>
      </c>
      <c r="F62" s="55">
        <f>F60+F61</f>
        <v>1208900</v>
      </c>
      <c r="G62" s="10"/>
      <c r="H62" s="3"/>
    </row>
    <row r="63" spans="1:8" ht="15.75" thickBot="1" x14ac:dyDescent="0.3">
      <c r="A63" s="47"/>
      <c r="B63" s="48"/>
      <c r="C63" s="86"/>
      <c r="D63" s="56"/>
      <c r="E63" s="138"/>
      <c r="F63" s="139"/>
      <c r="G63" s="140"/>
      <c r="H63" s="3"/>
    </row>
    <row r="64" spans="1:8" ht="16.5" customHeight="1" x14ac:dyDescent="0.25">
      <c r="A64" s="118"/>
      <c r="B64" s="119"/>
      <c r="C64" s="334" t="s">
        <v>79</v>
      </c>
      <c r="D64" s="334"/>
      <c r="E64" s="120"/>
      <c r="F64" s="121"/>
      <c r="G64" s="140"/>
      <c r="H64" s="3"/>
    </row>
    <row r="65" spans="1:8" ht="16.5" customHeight="1" thickBot="1" x14ac:dyDescent="0.3">
      <c r="A65" s="122"/>
      <c r="B65" s="16"/>
      <c r="C65" s="16" t="s">
        <v>80</v>
      </c>
      <c r="D65" s="123"/>
      <c r="E65" s="124"/>
      <c r="F65" s="125"/>
      <c r="G65" s="140"/>
      <c r="H65" s="3"/>
    </row>
    <row r="66" spans="1:8" ht="15.75" thickBot="1" x14ac:dyDescent="0.3">
      <c r="A66" s="141">
        <v>3545</v>
      </c>
      <c r="B66" s="142">
        <v>5222</v>
      </c>
      <c r="C66" s="143" t="s">
        <v>32</v>
      </c>
      <c r="D66" s="143" t="s">
        <v>81</v>
      </c>
      <c r="E66" s="144">
        <v>120000</v>
      </c>
      <c r="F66" s="145">
        <v>120000</v>
      </c>
      <c r="G66" s="140"/>
      <c r="H66" s="3"/>
    </row>
    <row r="67" spans="1:8" ht="15.75" thickBot="1" x14ac:dyDescent="0.3">
      <c r="A67" s="76"/>
      <c r="B67" s="77"/>
      <c r="C67" s="109" t="s">
        <v>17</v>
      </c>
      <c r="D67" s="113"/>
      <c r="E67" s="110">
        <f>E66</f>
        <v>120000</v>
      </c>
      <c r="F67" s="111">
        <f>F66</f>
        <v>120000</v>
      </c>
      <c r="G67" s="140"/>
      <c r="H67" s="3"/>
    </row>
    <row r="68" spans="1:8" ht="15.75" thickBot="1" x14ac:dyDescent="0.3">
      <c r="A68" s="81">
        <v>6409</v>
      </c>
      <c r="B68" s="82">
        <v>5901</v>
      </c>
      <c r="C68" s="146" t="s">
        <v>82</v>
      </c>
      <c r="D68" s="143"/>
      <c r="E68" s="144">
        <f>178000-12000-15000-10000-45000</f>
        <v>96000</v>
      </c>
      <c r="F68" s="147">
        <v>0</v>
      </c>
      <c r="G68" s="140"/>
      <c r="H68" s="3"/>
    </row>
    <row r="69" spans="1:8" ht="15.75" thickBot="1" x14ac:dyDescent="0.3">
      <c r="A69" s="148"/>
      <c r="B69" s="149"/>
      <c r="C69" s="78" t="s">
        <v>83</v>
      </c>
      <c r="D69" s="150"/>
      <c r="E69" s="110">
        <f>E67+E68</f>
        <v>216000</v>
      </c>
      <c r="F69" s="111">
        <f>F67+F68</f>
        <v>120000</v>
      </c>
      <c r="G69" s="140"/>
      <c r="H69" s="3"/>
    </row>
    <row r="70" spans="1:8" ht="15.75" thickBot="1" x14ac:dyDescent="0.3">
      <c r="A70" s="47"/>
      <c r="B70" s="48"/>
      <c r="C70" s="86"/>
      <c r="D70" s="56"/>
      <c r="E70" s="87"/>
      <c r="F70" s="151"/>
      <c r="G70" s="140"/>
      <c r="H70" s="3"/>
    </row>
    <row r="71" spans="1:8" ht="15.75" customHeight="1" x14ac:dyDescent="0.25">
      <c r="A71" s="118"/>
      <c r="B71" s="119"/>
      <c r="C71" s="333" t="s">
        <v>84</v>
      </c>
      <c r="D71" s="333"/>
      <c r="E71" s="120"/>
      <c r="F71" s="121"/>
      <c r="G71" s="140"/>
      <c r="H71" s="3"/>
    </row>
    <row r="72" spans="1:8" ht="16.5" customHeight="1" thickBot="1" x14ac:dyDescent="0.3">
      <c r="A72" s="122"/>
      <c r="B72" s="16"/>
      <c r="C72" s="16" t="s">
        <v>85</v>
      </c>
      <c r="D72" s="123"/>
      <c r="E72" s="124"/>
      <c r="F72" s="125"/>
      <c r="G72" s="140"/>
      <c r="H72" s="3"/>
    </row>
    <row r="73" spans="1:8" ht="16.5" customHeight="1" thickBot="1" x14ac:dyDescent="0.3">
      <c r="A73" s="81">
        <v>3900</v>
      </c>
      <c r="B73" s="82">
        <v>5221</v>
      </c>
      <c r="C73" s="143" t="s">
        <v>86</v>
      </c>
      <c r="D73" s="143" t="s">
        <v>87</v>
      </c>
      <c r="E73" s="152">
        <v>190000</v>
      </c>
      <c r="F73" s="147">
        <v>190000</v>
      </c>
      <c r="G73" s="140"/>
      <c r="H73" s="3"/>
    </row>
    <row r="74" spans="1:8" ht="15.75" thickBot="1" x14ac:dyDescent="0.3">
      <c r="A74" s="76"/>
      <c r="B74" s="77"/>
      <c r="C74" s="109" t="s">
        <v>17</v>
      </c>
      <c r="D74" s="113"/>
      <c r="E74" s="110">
        <v>190000</v>
      </c>
      <c r="F74" s="111">
        <v>190000</v>
      </c>
      <c r="G74" s="140"/>
      <c r="H74" s="3"/>
    </row>
    <row r="75" spans="1:8" ht="15.75" thickBot="1" x14ac:dyDescent="0.3">
      <c r="A75" s="81">
        <v>6409</v>
      </c>
      <c r="B75" s="82">
        <v>5901</v>
      </c>
      <c r="C75" s="83" t="s">
        <v>88</v>
      </c>
      <c r="D75" s="143"/>
      <c r="E75" s="152">
        <f>60000</f>
        <v>60000</v>
      </c>
      <c r="F75" s="147">
        <v>0</v>
      </c>
      <c r="G75" s="140"/>
      <c r="H75" s="3"/>
    </row>
    <row r="76" spans="1:8" ht="15.75" thickBot="1" x14ac:dyDescent="0.3">
      <c r="A76" s="148"/>
      <c r="B76" s="149"/>
      <c r="C76" s="78" t="s">
        <v>89</v>
      </c>
      <c r="D76" s="150"/>
      <c r="E76" s="110">
        <f>E74+E75</f>
        <v>250000</v>
      </c>
      <c r="F76" s="111">
        <f>F74+F75</f>
        <v>190000</v>
      </c>
      <c r="G76" s="140"/>
      <c r="H76" s="3"/>
    </row>
    <row r="77" spans="1:8" ht="15.75" thickBot="1" x14ac:dyDescent="0.3">
      <c r="A77" s="153"/>
      <c r="B77" s="154"/>
      <c r="C77" s="155" t="s">
        <v>90</v>
      </c>
      <c r="D77" s="155"/>
      <c r="E77" s="156">
        <f>E76+E69+E62+E48+E22+E12</f>
        <v>7591288</v>
      </c>
      <c r="F77" s="157">
        <f>F76+F69+F62+F48+F22+F12</f>
        <v>7041400</v>
      </c>
      <c r="G77" s="158"/>
      <c r="H77" s="3"/>
    </row>
    <row r="78" spans="1:8" ht="15.75" thickBot="1" x14ac:dyDescent="0.3">
      <c r="A78" s="159"/>
      <c r="B78" s="160"/>
      <c r="C78" s="86"/>
      <c r="D78" s="161"/>
      <c r="E78" s="162"/>
      <c r="F78" s="163"/>
      <c r="G78" s="140"/>
      <c r="H78" s="3"/>
    </row>
    <row r="79" spans="1:8" ht="16.5" customHeight="1" x14ac:dyDescent="0.25">
      <c r="A79" s="118"/>
      <c r="B79" s="119"/>
      <c r="C79" s="327" t="s">
        <v>91</v>
      </c>
      <c r="D79" s="327"/>
      <c r="E79" s="120"/>
      <c r="F79" s="121"/>
      <c r="G79" s="140"/>
      <c r="H79" s="3"/>
    </row>
    <row r="80" spans="1:8" ht="16.5" customHeight="1" thickBot="1" x14ac:dyDescent="0.3">
      <c r="A80" s="122">
        <v>6409</v>
      </c>
      <c r="B80" s="16">
        <v>5492</v>
      </c>
      <c r="C80" s="16" t="s">
        <v>92</v>
      </c>
      <c r="D80" s="16"/>
      <c r="E80" s="164">
        <v>150000</v>
      </c>
      <c r="F80" s="165">
        <v>108160</v>
      </c>
      <c r="G80" s="140"/>
      <c r="H80" s="3"/>
    </row>
    <row r="81" spans="1:8" ht="16.5" customHeight="1" x14ac:dyDescent="0.25">
      <c r="A81" s="18">
        <v>4371</v>
      </c>
      <c r="B81" s="19">
        <v>5221</v>
      </c>
      <c r="C81" s="69" t="s">
        <v>93</v>
      </c>
      <c r="D81" s="20" t="s">
        <v>94</v>
      </c>
      <c r="E81" s="22">
        <v>12000</v>
      </c>
      <c r="F81" s="166">
        <v>12000</v>
      </c>
      <c r="G81" s="140"/>
      <c r="H81" s="3"/>
    </row>
    <row r="82" spans="1:8" ht="16.5" customHeight="1" x14ac:dyDescent="0.25">
      <c r="A82" s="35">
        <v>3233</v>
      </c>
      <c r="B82" s="36">
        <v>5339</v>
      </c>
      <c r="C82" s="37" t="s">
        <v>95</v>
      </c>
      <c r="D82" s="167" t="s">
        <v>96</v>
      </c>
      <c r="E82" s="75">
        <v>15000</v>
      </c>
      <c r="F82" s="168">
        <v>15000</v>
      </c>
      <c r="G82" s="140"/>
      <c r="H82" s="3"/>
    </row>
    <row r="83" spans="1:8" ht="16.5" customHeight="1" x14ac:dyDescent="0.25">
      <c r="A83" s="169">
        <v>4379</v>
      </c>
      <c r="B83" s="169">
        <v>5222</v>
      </c>
      <c r="C83" s="170" t="s">
        <v>97</v>
      </c>
      <c r="D83" s="171" t="s">
        <v>98</v>
      </c>
      <c r="E83" s="172">
        <f>10000+45000</f>
        <v>55000</v>
      </c>
      <c r="F83" s="172">
        <f>10000+45000</f>
        <v>55000</v>
      </c>
      <c r="G83" s="140"/>
      <c r="H83" s="3"/>
    </row>
    <row r="84" spans="1:8" ht="16.5" customHeight="1" x14ac:dyDescent="0.25">
      <c r="A84" s="169">
        <v>4354</v>
      </c>
      <c r="B84" s="169">
        <v>5223</v>
      </c>
      <c r="C84" s="170" t="s">
        <v>15</v>
      </c>
      <c r="D84" s="171" t="s">
        <v>99</v>
      </c>
      <c r="E84" s="172">
        <v>47000</v>
      </c>
      <c r="F84" s="172">
        <v>47000</v>
      </c>
      <c r="G84" s="140"/>
      <c r="H84" s="3"/>
    </row>
    <row r="85" spans="1:8" ht="16.5" customHeight="1" thickBot="1" x14ac:dyDescent="0.3">
      <c r="A85" s="173"/>
      <c r="B85" s="174"/>
      <c r="C85" s="175" t="s">
        <v>100</v>
      </c>
      <c r="D85" s="176"/>
      <c r="E85" s="177">
        <f>150000+E81+E82+E83+E84</f>
        <v>279000</v>
      </c>
      <c r="F85" s="178">
        <f>SUM(F80:F84)</f>
        <v>237160</v>
      </c>
      <c r="G85" s="140"/>
      <c r="H85" s="3"/>
    </row>
    <row r="86" spans="1:8" ht="15.75" thickBot="1" x14ac:dyDescent="0.3">
      <c r="A86" s="76"/>
      <c r="B86" s="77"/>
      <c r="C86" s="78"/>
      <c r="D86" s="78"/>
      <c r="E86" s="116"/>
      <c r="F86" s="117"/>
      <c r="G86" s="140"/>
      <c r="H86" s="3"/>
    </row>
    <row r="87" spans="1:8" ht="15.75" thickBot="1" x14ac:dyDescent="0.3">
      <c r="A87" s="179"/>
      <c r="B87" s="180"/>
      <c r="C87" s="181" t="s">
        <v>101</v>
      </c>
      <c r="D87" s="181"/>
      <c r="E87" s="182">
        <f>E85+E77</f>
        <v>7870288</v>
      </c>
      <c r="F87" s="183">
        <f>F85+F77</f>
        <v>7278560</v>
      </c>
      <c r="G87" s="140"/>
      <c r="H87" s="3"/>
    </row>
    <row r="88" spans="1:8" ht="15.75" thickBot="1" x14ac:dyDescent="0.3">
      <c r="A88" s="81"/>
      <c r="B88" s="82"/>
      <c r="C88" s="86"/>
      <c r="D88" s="143"/>
      <c r="E88" s="161"/>
      <c r="F88" s="184"/>
      <c r="G88" s="140"/>
      <c r="H88" s="3"/>
    </row>
    <row r="89" spans="1:8" ht="16.5" customHeight="1" x14ac:dyDescent="0.25">
      <c r="A89" s="185"/>
      <c r="B89" s="186"/>
      <c r="C89" s="327" t="s">
        <v>102</v>
      </c>
      <c r="D89" s="327"/>
      <c r="E89" s="187"/>
      <c r="F89" s="121"/>
      <c r="G89" s="140"/>
      <c r="H89" s="3"/>
    </row>
    <row r="90" spans="1:8" ht="15.75" thickBot="1" x14ac:dyDescent="0.3">
      <c r="A90" s="63"/>
      <c r="B90" s="64"/>
      <c r="C90" s="335" t="s">
        <v>103</v>
      </c>
      <c r="D90" s="335"/>
      <c r="E90" s="67"/>
      <c r="F90" s="188"/>
      <c r="G90" s="140"/>
      <c r="H90" s="3"/>
    </row>
    <row r="91" spans="1:8" ht="16.5" customHeight="1" x14ac:dyDescent="0.25">
      <c r="A91" s="18">
        <v>3312</v>
      </c>
      <c r="B91" s="19">
        <v>5222</v>
      </c>
      <c r="C91" s="21" t="s">
        <v>104</v>
      </c>
      <c r="D91" s="70" t="s">
        <v>105</v>
      </c>
      <c r="E91" s="22">
        <v>25000</v>
      </c>
      <c r="F91" s="23">
        <v>25000</v>
      </c>
      <c r="G91" s="140"/>
      <c r="H91" s="3"/>
    </row>
    <row r="92" spans="1:8" ht="30" customHeight="1" x14ac:dyDescent="0.25">
      <c r="A92" s="24"/>
      <c r="B92" s="25"/>
      <c r="C92" s="27" t="s">
        <v>106</v>
      </c>
      <c r="D92" s="71" t="s">
        <v>107</v>
      </c>
      <c r="E92" s="28">
        <v>48000</v>
      </c>
      <c r="F92" s="29">
        <v>48000</v>
      </c>
      <c r="G92" s="140"/>
      <c r="H92" s="3"/>
    </row>
    <row r="93" spans="1:8" ht="16.5" customHeight="1" x14ac:dyDescent="0.25">
      <c r="A93" s="24"/>
      <c r="B93" s="25"/>
      <c r="C93" s="27" t="s">
        <v>108</v>
      </c>
      <c r="D93" s="71" t="s">
        <v>109</v>
      </c>
      <c r="E93" s="28">
        <v>210000</v>
      </c>
      <c r="F93" s="29">
        <v>210000</v>
      </c>
      <c r="G93" s="140"/>
      <c r="H93" s="3"/>
    </row>
    <row r="94" spans="1:8" ht="16.5" customHeight="1" x14ac:dyDescent="0.25">
      <c r="A94" s="24"/>
      <c r="B94" s="25"/>
      <c r="C94" s="27" t="s">
        <v>110</v>
      </c>
      <c r="D94" s="27" t="s">
        <v>111</v>
      </c>
      <c r="E94" s="28">
        <v>300000</v>
      </c>
      <c r="F94" s="29">
        <v>300000</v>
      </c>
      <c r="G94" s="140"/>
      <c r="H94" s="3"/>
    </row>
    <row r="95" spans="1:8" ht="16.5" customHeight="1" x14ac:dyDescent="0.25">
      <c r="A95" s="24"/>
      <c r="B95" s="25"/>
      <c r="C95" s="27" t="s">
        <v>112</v>
      </c>
      <c r="D95" s="71" t="s">
        <v>113</v>
      </c>
      <c r="E95" s="28">
        <v>80000</v>
      </c>
      <c r="F95" s="29">
        <v>80000</v>
      </c>
      <c r="G95" s="140"/>
      <c r="H95" s="3"/>
    </row>
    <row r="96" spans="1:8" ht="16.5" customHeight="1" x14ac:dyDescent="0.25">
      <c r="A96" s="24"/>
      <c r="B96" s="25"/>
      <c r="C96" s="27" t="s">
        <v>114</v>
      </c>
      <c r="D96" s="71" t="s">
        <v>115</v>
      </c>
      <c r="E96" s="28">
        <v>70000</v>
      </c>
      <c r="F96" s="29">
        <v>70000</v>
      </c>
      <c r="G96" s="31"/>
      <c r="H96" s="31"/>
    </row>
    <row r="97" spans="1:8" ht="16.5" customHeight="1" x14ac:dyDescent="0.25">
      <c r="A97" s="24">
        <v>3315</v>
      </c>
      <c r="B97" s="25">
        <v>5339</v>
      </c>
      <c r="C97" s="27" t="s">
        <v>116</v>
      </c>
      <c r="D97" s="27" t="s">
        <v>117</v>
      </c>
      <c r="E97" s="28">
        <v>72000</v>
      </c>
      <c r="F97" s="29">
        <v>72000</v>
      </c>
      <c r="G97" s="140"/>
      <c r="H97" s="3"/>
    </row>
    <row r="98" spans="1:8" ht="16.5" customHeight="1" x14ac:dyDescent="0.25">
      <c r="A98" s="24">
        <v>3399</v>
      </c>
      <c r="B98" s="25">
        <v>5222</v>
      </c>
      <c r="C98" s="27" t="s">
        <v>118</v>
      </c>
      <c r="D98" s="27" t="s">
        <v>119</v>
      </c>
      <c r="E98" s="28">
        <v>15000</v>
      </c>
      <c r="F98" s="29">
        <v>15000</v>
      </c>
      <c r="G98" s="140"/>
      <c r="H98" s="3"/>
    </row>
    <row r="99" spans="1:8" ht="30" customHeight="1" thickBot="1" x14ac:dyDescent="0.3">
      <c r="A99" s="35">
        <v>3429</v>
      </c>
      <c r="B99" s="36"/>
      <c r="C99" s="73" t="s">
        <v>120</v>
      </c>
      <c r="D99" s="38" t="s">
        <v>121</v>
      </c>
      <c r="E99" s="75">
        <v>56000</v>
      </c>
      <c r="F99" s="40">
        <v>56000</v>
      </c>
      <c r="G99" s="140"/>
      <c r="H99" s="3"/>
    </row>
    <row r="100" spans="1:8" ht="15.75" thickBot="1" x14ac:dyDescent="0.3">
      <c r="A100" s="41"/>
      <c r="B100" s="42"/>
      <c r="C100" s="44" t="s">
        <v>17</v>
      </c>
      <c r="D100" s="44"/>
      <c r="E100" s="54">
        <f>SUM(E91:E99)</f>
        <v>876000</v>
      </c>
      <c r="F100" s="55">
        <f>SUM(F91:F99)</f>
        <v>876000</v>
      </c>
      <c r="G100" s="140"/>
      <c r="H100" s="3"/>
    </row>
    <row r="101" spans="1:8" ht="15.75" thickBot="1" x14ac:dyDescent="0.3">
      <c r="A101" s="41">
        <v>6409</v>
      </c>
      <c r="B101" s="42">
        <v>5901</v>
      </c>
      <c r="C101" s="189" t="s">
        <v>122</v>
      </c>
      <c r="D101" s="190"/>
      <c r="E101" s="191">
        <v>17000</v>
      </c>
      <c r="F101" s="192">
        <v>0</v>
      </c>
      <c r="G101" s="140"/>
      <c r="H101" s="3"/>
    </row>
    <row r="102" spans="1:8" ht="15.75" thickBot="1" x14ac:dyDescent="0.3">
      <c r="A102" s="41"/>
      <c r="B102" s="42"/>
      <c r="C102" s="193" t="s">
        <v>123</v>
      </c>
      <c r="D102" s="194"/>
      <c r="E102" s="54">
        <f>E100+E101</f>
        <v>893000</v>
      </c>
      <c r="F102" s="55">
        <f>F100+F101</f>
        <v>876000</v>
      </c>
      <c r="G102" s="140"/>
      <c r="H102" s="3"/>
    </row>
    <row r="103" spans="1:8" ht="15.75" thickBot="1" x14ac:dyDescent="0.3">
      <c r="A103" s="195"/>
      <c r="B103" s="196"/>
      <c r="C103" s="197"/>
      <c r="D103" s="198"/>
      <c r="E103" s="57"/>
      <c r="F103" s="184"/>
      <c r="G103" s="140"/>
      <c r="H103" s="3"/>
    </row>
    <row r="104" spans="1:8" ht="16.5" customHeight="1" thickBot="1" x14ac:dyDescent="0.3">
      <c r="A104" s="199"/>
      <c r="B104" s="200"/>
      <c r="C104" s="336" t="s">
        <v>124</v>
      </c>
      <c r="D104" s="336"/>
      <c r="E104" s="201"/>
      <c r="F104" s="202"/>
      <c r="G104" s="140"/>
      <c r="H104" s="3"/>
    </row>
    <row r="105" spans="1:8" ht="16.5" customHeight="1" x14ac:dyDescent="0.25">
      <c r="A105" s="18">
        <v>3312</v>
      </c>
      <c r="B105" s="19">
        <v>5212</v>
      </c>
      <c r="C105" s="69" t="s">
        <v>125</v>
      </c>
      <c r="D105" s="203" t="s">
        <v>126</v>
      </c>
      <c r="E105" s="22">
        <v>9000</v>
      </c>
      <c r="F105" s="204">
        <v>9000</v>
      </c>
      <c r="G105" s="140"/>
      <c r="H105" s="3"/>
    </row>
    <row r="106" spans="1:8" ht="30.6" customHeight="1" x14ac:dyDescent="0.25">
      <c r="A106" s="24"/>
      <c r="B106" s="25">
        <v>5222</v>
      </c>
      <c r="C106" s="27" t="s">
        <v>127</v>
      </c>
      <c r="D106" s="26" t="s">
        <v>128</v>
      </c>
      <c r="E106" s="28">
        <v>20000</v>
      </c>
      <c r="F106" s="29">
        <v>20000</v>
      </c>
      <c r="G106" s="140"/>
      <c r="H106" s="3"/>
    </row>
    <row r="107" spans="1:8" ht="30" customHeight="1" x14ac:dyDescent="0.25">
      <c r="A107" s="103"/>
      <c r="B107" s="25"/>
      <c r="C107" s="27" t="s">
        <v>129</v>
      </c>
      <c r="D107" s="26" t="s">
        <v>130</v>
      </c>
      <c r="E107" s="28">
        <v>31000</v>
      </c>
      <c r="F107" s="29">
        <v>0</v>
      </c>
      <c r="G107" s="140"/>
      <c r="H107" s="3"/>
    </row>
    <row r="108" spans="1:8" ht="16.5" customHeight="1" x14ac:dyDescent="0.25">
      <c r="A108" s="103"/>
      <c r="B108" s="25"/>
      <c r="C108" s="27" t="s">
        <v>106</v>
      </c>
      <c r="D108" s="26" t="s">
        <v>131</v>
      </c>
      <c r="E108" s="28">
        <v>39000</v>
      </c>
      <c r="F108" s="29">
        <v>0</v>
      </c>
      <c r="G108" s="31"/>
      <c r="H108" s="31"/>
    </row>
    <row r="109" spans="1:8" ht="30" customHeight="1" x14ac:dyDescent="0.25">
      <c r="A109" s="24"/>
      <c r="B109" s="25">
        <v>5223</v>
      </c>
      <c r="C109" s="27" t="s">
        <v>132</v>
      </c>
      <c r="D109" s="26" t="s">
        <v>133</v>
      </c>
      <c r="E109" s="28">
        <v>6000</v>
      </c>
      <c r="F109" s="29">
        <v>0</v>
      </c>
      <c r="G109" s="140"/>
      <c r="H109" s="3"/>
    </row>
    <row r="110" spans="1:8" ht="16.5" customHeight="1" x14ac:dyDescent="0.25">
      <c r="A110" s="24">
        <v>3315</v>
      </c>
      <c r="B110" s="25">
        <v>5339</v>
      </c>
      <c r="C110" s="27" t="s">
        <v>134</v>
      </c>
      <c r="D110" s="26" t="s">
        <v>135</v>
      </c>
      <c r="E110" s="28">
        <v>28000</v>
      </c>
      <c r="F110" s="29">
        <v>28000</v>
      </c>
      <c r="G110" s="140"/>
      <c r="H110" s="3"/>
    </row>
    <row r="111" spans="1:8" ht="30" customHeight="1" x14ac:dyDescent="0.25">
      <c r="A111" s="24">
        <v>3317</v>
      </c>
      <c r="B111" s="25">
        <v>5222</v>
      </c>
      <c r="C111" s="27" t="s">
        <v>136</v>
      </c>
      <c r="D111" s="26" t="s">
        <v>137</v>
      </c>
      <c r="E111" s="28">
        <v>5000</v>
      </c>
      <c r="F111" s="29">
        <v>0</v>
      </c>
      <c r="G111" s="205"/>
      <c r="H111" s="3"/>
    </row>
    <row r="112" spans="1:8" ht="16.5" customHeight="1" x14ac:dyDescent="0.25">
      <c r="A112" s="24">
        <v>3399</v>
      </c>
      <c r="B112" s="25">
        <v>5212</v>
      </c>
      <c r="C112" s="27" t="s">
        <v>138</v>
      </c>
      <c r="D112" s="26" t="s">
        <v>139</v>
      </c>
      <c r="E112" s="28">
        <v>6000</v>
      </c>
      <c r="F112" s="29">
        <v>6000</v>
      </c>
      <c r="G112" s="140"/>
      <c r="H112" s="3"/>
    </row>
    <row r="113" spans="1:8" ht="16.5" customHeight="1" thickBot="1" x14ac:dyDescent="0.3">
      <c r="A113" s="35"/>
      <c r="B113" s="36">
        <v>5493</v>
      </c>
      <c r="C113" s="73" t="s">
        <v>140</v>
      </c>
      <c r="D113" s="134" t="s">
        <v>141</v>
      </c>
      <c r="E113" s="75">
        <v>16100</v>
      </c>
      <c r="F113" s="40">
        <v>16100</v>
      </c>
      <c r="G113" s="140"/>
      <c r="H113" s="3"/>
    </row>
    <row r="114" spans="1:8" ht="15.75" thickBot="1" x14ac:dyDescent="0.3">
      <c r="A114" s="41"/>
      <c r="B114" s="42"/>
      <c r="C114" s="44" t="s">
        <v>17</v>
      </c>
      <c r="D114" s="206"/>
      <c r="E114" s="54">
        <f>SUM(E105:E113)</f>
        <v>160100</v>
      </c>
      <c r="F114" s="55">
        <f>SUM(F105:F113)</f>
        <v>79100</v>
      </c>
      <c r="G114" s="140"/>
      <c r="H114" s="3"/>
    </row>
    <row r="115" spans="1:8" ht="15.75" thickBot="1" x14ac:dyDescent="0.3">
      <c r="A115" s="41">
        <v>6409</v>
      </c>
      <c r="B115" s="42">
        <v>5901</v>
      </c>
      <c r="C115" s="189" t="s">
        <v>142</v>
      </c>
      <c r="D115" s="53"/>
      <c r="E115" s="191">
        <v>136900</v>
      </c>
      <c r="F115" s="192">
        <v>0</v>
      </c>
      <c r="G115" s="140"/>
      <c r="H115" s="3"/>
    </row>
    <row r="116" spans="1:8" ht="15.75" thickBot="1" x14ac:dyDescent="0.3">
      <c r="A116" s="76"/>
      <c r="B116" s="77"/>
      <c r="C116" s="78" t="s">
        <v>143</v>
      </c>
      <c r="D116" s="78"/>
      <c r="E116" s="110">
        <f>E114+E115</f>
        <v>297000</v>
      </c>
      <c r="F116" s="111">
        <f>F114+F115</f>
        <v>79100</v>
      </c>
      <c r="G116" s="140"/>
      <c r="H116" s="3"/>
    </row>
    <row r="117" spans="1:8" ht="15.75" thickBot="1" x14ac:dyDescent="0.3">
      <c r="A117" s="76"/>
      <c r="B117" s="77"/>
      <c r="C117" s="78"/>
      <c r="D117" s="78"/>
      <c r="E117" s="116"/>
      <c r="F117" s="117"/>
      <c r="G117" s="140"/>
      <c r="H117" s="3"/>
    </row>
    <row r="118" spans="1:8" ht="16.5" customHeight="1" thickBot="1" x14ac:dyDescent="0.3">
      <c r="A118" s="153"/>
      <c r="B118" s="154"/>
      <c r="C118" s="155" t="s">
        <v>144</v>
      </c>
      <c r="D118" s="155"/>
      <c r="E118" s="156">
        <f>E116+E102</f>
        <v>1190000</v>
      </c>
      <c r="F118" s="157">
        <f>F116+F102</f>
        <v>955100</v>
      </c>
      <c r="G118" s="140"/>
      <c r="H118" s="3"/>
    </row>
    <row r="119" spans="1:8" ht="15.75" thickBot="1" x14ac:dyDescent="0.3">
      <c r="A119" s="81"/>
      <c r="B119" s="82"/>
      <c r="C119" s="86"/>
      <c r="D119" s="86"/>
      <c r="E119" s="162"/>
      <c r="F119" s="163"/>
      <c r="G119" s="140"/>
      <c r="H119" s="3"/>
    </row>
    <row r="120" spans="1:8" ht="16.5" customHeight="1" x14ac:dyDescent="0.25">
      <c r="A120" s="59"/>
      <c r="B120" s="60"/>
      <c r="C120" s="327" t="s">
        <v>145</v>
      </c>
      <c r="D120" s="327"/>
      <c r="E120" s="187"/>
      <c r="F120" s="207"/>
      <c r="G120" s="140"/>
      <c r="H120" s="3"/>
    </row>
    <row r="121" spans="1:8" ht="16.5" customHeight="1" thickBot="1" x14ac:dyDescent="0.3">
      <c r="A121" s="63"/>
      <c r="B121" s="64"/>
      <c r="C121" s="332" t="s">
        <v>146</v>
      </c>
      <c r="D121" s="332"/>
      <c r="E121" s="67"/>
      <c r="F121" s="208"/>
      <c r="G121" s="140"/>
      <c r="H121" s="3"/>
    </row>
    <row r="122" spans="1:8" ht="30" customHeight="1" x14ac:dyDescent="0.25">
      <c r="A122" s="18">
        <v>3419</v>
      </c>
      <c r="B122" s="19">
        <v>5222</v>
      </c>
      <c r="C122" s="209" t="s">
        <v>147</v>
      </c>
      <c r="D122" s="70" t="s">
        <v>148</v>
      </c>
      <c r="E122" s="22">
        <v>436800</v>
      </c>
      <c r="F122" s="166">
        <v>436800</v>
      </c>
      <c r="G122" s="140"/>
      <c r="H122" s="3"/>
    </row>
    <row r="123" spans="1:8" ht="16.5" customHeight="1" x14ac:dyDescent="0.25">
      <c r="A123" s="103"/>
      <c r="B123" s="25"/>
      <c r="C123" s="105" t="s">
        <v>149</v>
      </c>
      <c r="D123" s="71" t="s">
        <v>150</v>
      </c>
      <c r="E123" s="96">
        <v>557700</v>
      </c>
      <c r="F123" s="130">
        <v>557700</v>
      </c>
      <c r="G123" s="140"/>
      <c r="H123" s="3"/>
    </row>
    <row r="124" spans="1:8" ht="16.5" customHeight="1" x14ac:dyDescent="0.25">
      <c r="A124" s="103"/>
      <c r="B124" s="25"/>
      <c r="C124" s="108" t="s">
        <v>151</v>
      </c>
      <c r="D124" s="26" t="s">
        <v>152</v>
      </c>
      <c r="E124" s="28">
        <v>31200</v>
      </c>
      <c r="F124" s="130">
        <v>31200</v>
      </c>
      <c r="G124" s="140"/>
      <c r="H124" s="3"/>
    </row>
    <row r="125" spans="1:8" ht="16.5" customHeight="1" x14ac:dyDescent="0.25">
      <c r="A125" s="103"/>
      <c r="B125" s="25"/>
      <c r="C125" s="105" t="s">
        <v>153</v>
      </c>
      <c r="D125" s="71" t="s">
        <v>154</v>
      </c>
      <c r="E125" s="96">
        <v>93600</v>
      </c>
      <c r="F125" s="130">
        <v>93600</v>
      </c>
      <c r="G125" s="140"/>
      <c r="H125" s="3"/>
    </row>
    <row r="126" spans="1:8" ht="30" customHeight="1" x14ac:dyDescent="0.25">
      <c r="A126" s="103"/>
      <c r="B126" s="25"/>
      <c r="C126" s="108" t="s">
        <v>155</v>
      </c>
      <c r="D126" s="71" t="s">
        <v>156</v>
      </c>
      <c r="E126" s="28">
        <v>11700</v>
      </c>
      <c r="F126" s="130">
        <v>11700</v>
      </c>
      <c r="G126" s="140"/>
      <c r="H126" s="3"/>
    </row>
    <row r="127" spans="1:8" ht="30" customHeight="1" x14ac:dyDescent="0.25">
      <c r="A127" s="103"/>
      <c r="B127" s="25"/>
      <c r="C127" s="108" t="s">
        <v>157</v>
      </c>
      <c r="D127" s="71" t="s">
        <v>158</v>
      </c>
      <c r="E127" s="28">
        <v>117000</v>
      </c>
      <c r="F127" s="130">
        <v>117000</v>
      </c>
      <c r="G127" s="140"/>
      <c r="H127" s="3"/>
    </row>
    <row r="128" spans="1:8" ht="30" customHeight="1" x14ac:dyDescent="0.25">
      <c r="A128" s="103"/>
      <c r="B128" s="25"/>
      <c r="C128" s="108" t="s">
        <v>159</v>
      </c>
      <c r="D128" s="71" t="s">
        <v>160</v>
      </c>
      <c r="E128" s="28">
        <v>17550</v>
      </c>
      <c r="F128" s="130">
        <v>17550</v>
      </c>
      <c r="G128" s="140"/>
      <c r="H128" s="3"/>
    </row>
    <row r="129" spans="1:8" ht="30" customHeight="1" x14ac:dyDescent="0.25">
      <c r="A129" s="103"/>
      <c r="B129" s="25"/>
      <c r="C129" s="105" t="s">
        <v>161</v>
      </c>
      <c r="D129" s="71" t="s">
        <v>162</v>
      </c>
      <c r="E129" s="96">
        <v>20000</v>
      </c>
      <c r="F129" s="130">
        <v>20000</v>
      </c>
      <c r="G129" s="140"/>
      <c r="H129" s="3"/>
    </row>
    <row r="130" spans="1:8" ht="16.5" customHeight="1" x14ac:dyDescent="0.25">
      <c r="A130" s="103"/>
      <c r="B130" s="25"/>
      <c r="C130" s="105" t="s">
        <v>163</v>
      </c>
      <c r="D130" s="71" t="s">
        <v>164</v>
      </c>
      <c r="E130" s="96">
        <v>50700</v>
      </c>
      <c r="F130" s="130">
        <v>0</v>
      </c>
      <c r="G130" s="140"/>
      <c r="H130" s="3"/>
    </row>
    <row r="131" spans="1:8" ht="16.5" customHeight="1" x14ac:dyDescent="0.25">
      <c r="A131" s="103"/>
      <c r="B131" s="25"/>
      <c r="C131" s="108" t="s">
        <v>165</v>
      </c>
      <c r="D131" s="71" t="s">
        <v>166</v>
      </c>
      <c r="E131" s="96">
        <v>23400</v>
      </c>
      <c r="F131" s="130">
        <v>23400</v>
      </c>
      <c r="G131" s="140"/>
      <c r="H131" s="3"/>
    </row>
    <row r="132" spans="1:8" ht="16.5" customHeight="1" x14ac:dyDescent="0.25">
      <c r="A132" s="103"/>
      <c r="B132" s="25"/>
      <c r="C132" s="105" t="s">
        <v>167</v>
      </c>
      <c r="D132" s="71" t="s">
        <v>168</v>
      </c>
      <c r="E132" s="28">
        <v>1092000</v>
      </c>
      <c r="F132" s="130">
        <v>1092000</v>
      </c>
      <c r="G132" s="140"/>
      <c r="H132" s="3"/>
    </row>
    <row r="133" spans="1:8" ht="16.5" customHeight="1" x14ac:dyDescent="0.25">
      <c r="A133" s="103"/>
      <c r="B133" s="25"/>
      <c r="C133" s="105" t="s">
        <v>169</v>
      </c>
      <c r="D133" s="71" t="s">
        <v>170</v>
      </c>
      <c r="E133" s="96">
        <v>23400</v>
      </c>
      <c r="F133" s="130">
        <v>23400</v>
      </c>
      <c r="G133" s="140"/>
      <c r="H133" s="3"/>
    </row>
    <row r="134" spans="1:8" ht="16.5" customHeight="1" x14ac:dyDescent="0.25">
      <c r="A134" s="103"/>
      <c r="B134" s="25"/>
      <c r="C134" s="105" t="s">
        <v>171</v>
      </c>
      <c r="D134" s="71" t="s">
        <v>172</v>
      </c>
      <c r="E134" s="96">
        <v>3900</v>
      </c>
      <c r="F134" s="130">
        <v>3900</v>
      </c>
      <c r="G134" s="140"/>
      <c r="H134" s="3"/>
    </row>
    <row r="135" spans="1:8" ht="16.5" customHeight="1" x14ac:dyDescent="0.25">
      <c r="A135" s="103"/>
      <c r="B135" s="25"/>
      <c r="C135" s="105" t="s">
        <v>173</v>
      </c>
      <c r="D135" s="71" t="s">
        <v>174</v>
      </c>
      <c r="E135" s="96">
        <v>5460</v>
      </c>
      <c r="F135" s="130">
        <v>5460</v>
      </c>
      <c r="G135" s="140"/>
      <c r="H135" s="3"/>
    </row>
    <row r="136" spans="1:8" ht="16.5" customHeight="1" x14ac:dyDescent="0.25">
      <c r="A136" s="103"/>
      <c r="B136" s="25"/>
      <c r="C136" s="105" t="s">
        <v>175</v>
      </c>
      <c r="D136" s="71" t="s">
        <v>176</v>
      </c>
      <c r="E136" s="96">
        <v>429000</v>
      </c>
      <c r="F136" s="130">
        <v>429000</v>
      </c>
      <c r="G136" s="140"/>
      <c r="H136" s="3"/>
    </row>
    <row r="137" spans="1:8" ht="16.5" customHeight="1" x14ac:dyDescent="0.25">
      <c r="A137" s="103"/>
      <c r="B137" s="25"/>
      <c r="C137" s="105" t="s">
        <v>177</v>
      </c>
      <c r="D137" s="71" t="s">
        <v>178</v>
      </c>
      <c r="E137" s="96">
        <v>24960</v>
      </c>
      <c r="F137" s="130">
        <v>24960</v>
      </c>
      <c r="G137" s="140"/>
      <c r="H137" s="3"/>
    </row>
    <row r="138" spans="1:8" ht="16.5" customHeight="1" x14ac:dyDescent="0.25">
      <c r="A138" s="103"/>
      <c r="B138" s="25"/>
      <c r="C138" s="105" t="s">
        <v>179</v>
      </c>
      <c r="D138" s="71" t="s">
        <v>180</v>
      </c>
      <c r="E138" s="96">
        <v>19500</v>
      </c>
      <c r="F138" s="130">
        <v>19500</v>
      </c>
      <c r="G138" s="140"/>
      <c r="H138" s="3"/>
    </row>
    <row r="139" spans="1:8" ht="30" customHeight="1" x14ac:dyDescent="0.25">
      <c r="A139" s="103"/>
      <c r="B139" s="25"/>
      <c r="C139" s="108" t="s">
        <v>181</v>
      </c>
      <c r="D139" s="71" t="s">
        <v>182</v>
      </c>
      <c r="E139" s="28">
        <v>19500</v>
      </c>
      <c r="F139" s="130">
        <v>19500</v>
      </c>
      <c r="G139" s="140"/>
      <c r="H139" s="3"/>
    </row>
    <row r="140" spans="1:8" ht="16.5" customHeight="1" x14ac:dyDescent="0.25">
      <c r="A140" s="103"/>
      <c r="B140" s="25"/>
      <c r="C140" s="105" t="s">
        <v>183</v>
      </c>
      <c r="D140" s="71" t="s">
        <v>184</v>
      </c>
      <c r="E140" s="96">
        <v>15600</v>
      </c>
      <c r="F140" s="130">
        <v>15600</v>
      </c>
      <c r="G140" s="140"/>
      <c r="H140" s="3"/>
    </row>
    <row r="141" spans="1:8" ht="16.5" customHeight="1" x14ac:dyDescent="0.25">
      <c r="A141" s="103"/>
      <c r="B141" s="25"/>
      <c r="C141" s="108" t="s">
        <v>185</v>
      </c>
      <c r="D141" s="71" t="s">
        <v>186</v>
      </c>
      <c r="E141" s="96">
        <v>27300</v>
      </c>
      <c r="F141" s="130">
        <v>27300</v>
      </c>
      <c r="G141" s="140"/>
      <c r="H141" s="3"/>
    </row>
    <row r="142" spans="1:8" ht="30.6" customHeight="1" thickBot="1" x14ac:dyDescent="0.3">
      <c r="A142" s="210"/>
      <c r="B142" s="36"/>
      <c r="C142" s="99" t="s">
        <v>187</v>
      </c>
      <c r="D142" s="74" t="s">
        <v>188</v>
      </c>
      <c r="E142" s="101">
        <v>9000</v>
      </c>
      <c r="F142" s="135">
        <v>9000</v>
      </c>
      <c r="G142" s="140"/>
      <c r="H142" s="3"/>
    </row>
    <row r="143" spans="1:8" ht="15.75" thickBot="1" x14ac:dyDescent="0.3">
      <c r="A143" s="76"/>
      <c r="B143" s="42"/>
      <c r="C143" s="78" t="s">
        <v>17</v>
      </c>
      <c r="D143" s="79"/>
      <c r="E143" s="110">
        <f>SUM(E122:E142)</f>
        <v>3029270</v>
      </c>
      <c r="F143" s="111">
        <f>SUM(F122:F142)</f>
        <v>2978570</v>
      </c>
      <c r="G143" s="140"/>
      <c r="H143" s="3"/>
    </row>
    <row r="144" spans="1:8" ht="15" customHeight="1" thickBot="1" x14ac:dyDescent="0.3">
      <c r="A144" s="76">
        <v>6409</v>
      </c>
      <c r="B144" s="42">
        <v>5901</v>
      </c>
      <c r="C144" s="112" t="s">
        <v>189</v>
      </c>
      <c r="D144" s="79"/>
      <c r="E144" s="211">
        <v>0</v>
      </c>
      <c r="F144" s="212">
        <v>0</v>
      </c>
      <c r="G144" s="140"/>
      <c r="H144" s="3"/>
    </row>
    <row r="145" spans="1:8" ht="15.75" thickBot="1" x14ac:dyDescent="0.3">
      <c r="A145" s="76"/>
      <c r="B145" s="42"/>
      <c r="C145" s="78" t="s">
        <v>190</v>
      </c>
      <c r="D145" s="79"/>
      <c r="E145" s="110">
        <f>E144+E143</f>
        <v>3029270</v>
      </c>
      <c r="F145" s="111">
        <f>F144+F143</f>
        <v>2978570</v>
      </c>
      <c r="G145" s="140"/>
      <c r="H145" s="3"/>
    </row>
    <row r="146" spans="1:8" ht="15.75" thickBot="1" x14ac:dyDescent="0.3">
      <c r="A146" s="47"/>
      <c r="B146" s="48"/>
      <c r="C146" s="160"/>
      <c r="D146" s="213"/>
      <c r="E146" s="161"/>
      <c r="F146" s="184"/>
      <c r="G146" s="140"/>
      <c r="H146" s="3"/>
    </row>
    <row r="147" spans="1:8" ht="16.5" customHeight="1" thickBot="1" x14ac:dyDescent="0.3">
      <c r="A147" s="199"/>
      <c r="B147" s="200"/>
      <c r="C147" s="336" t="s">
        <v>191</v>
      </c>
      <c r="D147" s="336"/>
      <c r="E147" s="201"/>
      <c r="F147" s="214"/>
      <c r="G147" s="140"/>
      <c r="H147" s="3"/>
    </row>
    <row r="148" spans="1:8" ht="16.5" customHeight="1" x14ac:dyDescent="0.25">
      <c r="A148" s="18">
        <v>3419</v>
      </c>
      <c r="B148" s="19">
        <v>5222</v>
      </c>
      <c r="C148" s="69" t="s">
        <v>147</v>
      </c>
      <c r="D148" s="203" t="s">
        <v>192</v>
      </c>
      <c r="E148" s="22">
        <v>518000</v>
      </c>
      <c r="F148" s="23">
        <v>518000</v>
      </c>
      <c r="G148" s="140"/>
      <c r="H148" s="3"/>
    </row>
    <row r="149" spans="1:8" ht="15.75" customHeight="1" x14ac:dyDescent="0.25">
      <c r="A149" s="24"/>
      <c r="B149" s="25"/>
      <c r="C149" s="32" t="s">
        <v>149</v>
      </c>
      <c r="D149" s="33" t="s">
        <v>193</v>
      </c>
      <c r="E149" s="28">
        <v>444000</v>
      </c>
      <c r="F149" s="29">
        <v>444000</v>
      </c>
      <c r="G149" s="140"/>
      <c r="H149" s="3"/>
    </row>
    <row r="150" spans="1:8" ht="16.5" customHeight="1" x14ac:dyDescent="0.25">
      <c r="A150" s="24"/>
      <c r="B150" s="25"/>
      <c r="C150" s="32" t="s">
        <v>151</v>
      </c>
      <c r="D150" s="33" t="s">
        <v>194</v>
      </c>
      <c r="E150" s="28">
        <v>17020</v>
      </c>
      <c r="F150" s="29">
        <v>17020</v>
      </c>
      <c r="G150" s="140"/>
      <c r="H150" s="3"/>
    </row>
    <row r="151" spans="1:8" ht="30" customHeight="1" x14ac:dyDescent="0.25">
      <c r="A151" s="24"/>
      <c r="B151" s="25"/>
      <c r="C151" s="32" t="s">
        <v>153</v>
      </c>
      <c r="D151" s="33" t="s">
        <v>195</v>
      </c>
      <c r="E151" s="28">
        <v>370000</v>
      </c>
      <c r="F151" s="29">
        <v>370000</v>
      </c>
      <c r="G151" s="140"/>
      <c r="H151" s="3"/>
    </row>
    <row r="152" spans="1:8" ht="30" customHeight="1" x14ac:dyDescent="0.25">
      <c r="A152" s="24"/>
      <c r="B152" s="25"/>
      <c r="C152" s="32" t="s">
        <v>157</v>
      </c>
      <c r="D152" s="33" t="s">
        <v>196</v>
      </c>
      <c r="E152" s="28">
        <v>518000</v>
      </c>
      <c r="F152" s="29">
        <v>518000</v>
      </c>
      <c r="G152" s="140"/>
      <c r="H152" s="3"/>
    </row>
    <row r="153" spans="1:8" ht="30" customHeight="1" x14ac:dyDescent="0.25">
      <c r="A153" s="24"/>
      <c r="B153" s="25"/>
      <c r="C153" s="32" t="s">
        <v>159</v>
      </c>
      <c r="D153" s="33" t="s">
        <v>197</v>
      </c>
      <c r="E153" s="28">
        <v>370000</v>
      </c>
      <c r="F153" s="29">
        <v>370000</v>
      </c>
      <c r="G153" s="140"/>
      <c r="H153" s="3"/>
    </row>
    <row r="154" spans="1:8" ht="30" customHeight="1" x14ac:dyDescent="0.25">
      <c r="A154" s="24"/>
      <c r="B154" s="25"/>
      <c r="C154" s="32" t="s">
        <v>198</v>
      </c>
      <c r="D154" s="33" t="s">
        <v>199</v>
      </c>
      <c r="E154" s="28">
        <v>88800</v>
      </c>
      <c r="F154" s="29">
        <v>88800</v>
      </c>
      <c r="G154" s="140"/>
      <c r="H154" s="3"/>
    </row>
    <row r="155" spans="1:8" ht="30" customHeight="1" x14ac:dyDescent="0.25">
      <c r="A155" s="24"/>
      <c r="B155" s="25"/>
      <c r="C155" s="32" t="s">
        <v>161</v>
      </c>
      <c r="D155" s="33" t="s">
        <v>200</v>
      </c>
      <c r="E155" s="28">
        <v>130240</v>
      </c>
      <c r="F155" s="29">
        <v>130240</v>
      </c>
      <c r="G155" s="140"/>
      <c r="H155" s="3"/>
    </row>
    <row r="156" spans="1:8" ht="30" customHeight="1" x14ac:dyDescent="0.25">
      <c r="A156" s="24"/>
      <c r="B156" s="25"/>
      <c r="C156" s="32" t="s">
        <v>201</v>
      </c>
      <c r="D156" s="33" t="s">
        <v>202</v>
      </c>
      <c r="E156" s="28">
        <v>11100</v>
      </c>
      <c r="F156" s="29">
        <v>11100</v>
      </c>
      <c r="G156" s="140"/>
      <c r="H156" s="3"/>
    </row>
    <row r="157" spans="1:8" ht="16.5" customHeight="1" x14ac:dyDescent="0.25">
      <c r="A157" s="24"/>
      <c r="B157" s="25"/>
      <c r="C157" s="32" t="s">
        <v>167</v>
      </c>
      <c r="D157" s="33" t="s">
        <v>203</v>
      </c>
      <c r="E157" s="28">
        <v>2220000</v>
      </c>
      <c r="F157" s="29">
        <v>2220000</v>
      </c>
      <c r="G157" s="140"/>
      <c r="H157" s="3"/>
    </row>
    <row r="158" spans="1:8" ht="16.5" customHeight="1" x14ac:dyDescent="0.25">
      <c r="A158" s="24"/>
      <c r="B158" s="25"/>
      <c r="C158" s="95" t="s">
        <v>169</v>
      </c>
      <c r="D158" s="71" t="s">
        <v>204</v>
      </c>
      <c r="E158" s="28">
        <v>33300</v>
      </c>
      <c r="F158" s="29">
        <v>33300</v>
      </c>
      <c r="G158" s="140"/>
      <c r="H158" s="3"/>
    </row>
    <row r="159" spans="1:8" ht="16.5" customHeight="1" x14ac:dyDescent="0.25">
      <c r="A159" s="24"/>
      <c r="B159" s="25"/>
      <c r="C159" s="105" t="s">
        <v>205</v>
      </c>
      <c r="D159" s="71" t="s">
        <v>206</v>
      </c>
      <c r="E159" s="28">
        <v>133200</v>
      </c>
      <c r="F159" s="29">
        <v>133200</v>
      </c>
      <c r="G159" s="140"/>
      <c r="H159" s="3"/>
    </row>
    <row r="160" spans="1:8" ht="16.5" customHeight="1" x14ac:dyDescent="0.25">
      <c r="A160" s="24"/>
      <c r="B160" s="25"/>
      <c r="C160" s="105" t="s">
        <v>207</v>
      </c>
      <c r="D160" s="71" t="s">
        <v>208</v>
      </c>
      <c r="E160" s="28">
        <v>18500</v>
      </c>
      <c r="F160" s="29">
        <v>18500</v>
      </c>
      <c r="G160" s="140"/>
      <c r="H160" s="3"/>
    </row>
    <row r="161" spans="1:9" ht="30" customHeight="1" x14ac:dyDescent="0.25">
      <c r="A161" s="24"/>
      <c r="B161" s="25"/>
      <c r="C161" s="108" t="s">
        <v>175</v>
      </c>
      <c r="D161" s="71" t="s">
        <v>209</v>
      </c>
      <c r="E161" s="28">
        <v>74000</v>
      </c>
      <c r="F161" s="29">
        <v>74000</v>
      </c>
      <c r="G161" s="140"/>
      <c r="H161" s="3"/>
    </row>
    <row r="162" spans="1:9" ht="16.5" customHeight="1" x14ac:dyDescent="0.25">
      <c r="A162" s="24"/>
      <c r="B162" s="25"/>
      <c r="C162" s="105" t="s">
        <v>177</v>
      </c>
      <c r="D162" s="71" t="s">
        <v>210</v>
      </c>
      <c r="E162" s="28">
        <v>44400</v>
      </c>
      <c r="F162" s="29">
        <v>44400</v>
      </c>
      <c r="G162" s="140"/>
      <c r="H162" s="3"/>
    </row>
    <row r="163" spans="1:9" ht="30" customHeight="1" x14ac:dyDescent="0.25">
      <c r="A163" s="24"/>
      <c r="B163" s="25"/>
      <c r="C163" s="108" t="s">
        <v>211</v>
      </c>
      <c r="D163" s="71" t="s">
        <v>212</v>
      </c>
      <c r="E163" s="28">
        <v>3700</v>
      </c>
      <c r="F163" s="29">
        <v>3700</v>
      </c>
      <c r="G163" s="140"/>
      <c r="H163" s="3"/>
    </row>
    <row r="164" spans="1:9" ht="30" customHeight="1" x14ac:dyDescent="0.25">
      <c r="A164" s="24"/>
      <c r="B164" s="25"/>
      <c r="C164" s="108" t="s">
        <v>181</v>
      </c>
      <c r="D164" s="71" t="s">
        <v>213</v>
      </c>
      <c r="E164" s="28">
        <v>14800</v>
      </c>
      <c r="F164" s="29">
        <v>14800</v>
      </c>
      <c r="G164" s="140"/>
      <c r="H164" s="3"/>
    </row>
    <row r="165" spans="1:9" ht="16.5" customHeight="1" x14ac:dyDescent="0.25">
      <c r="A165" s="24"/>
      <c r="B165" s="25"/>
      <c r="C165" s="105" t="s">
        <v>183</v>
      </c>
      <c r="D165" s="71" t="s">
        <v>214</v>
      </c>
      <c r="E165" s="28">
        <v>55500</v>
      </c>
      <c r="F165" s="29">
        <v>55500</v>
      </c>
      <c r="G165" s="140"/>
      <c r="H165" s="3"/>
    </row>
    <row r="166" spans="1:9" ht="16.5" customHeight="1" x14ac:dyDescent="0.25">
      <c r="A166" s="24"/>
      <c r="B166" s="25"/>
      <c r="C166" s="105" t="s">
        <v>215</v>
      </c>
      <c r="D166" s="71" t="s">
        <v>216</v>
      </c>
      <c r="E166" s="28">
        <v>97680</v>
      </c>
      <c r="F166" s="29">
        <v>97680</v>
      </c>
      <c r="G166" s="140"/>
      <c r="H166" s="3"/>
    </row>
    <row r="167" spans="1:9" ht="15.75" customHeight="1" thickBot="1" x14ac:dyDescent="0.3">
      <c r="A167" s="35"/>
      <c r="B167" s="36"/>
      <c r="C167" s="215" t="s">
        <v>185</v>
      </c>
      <c r="D167" s="74" t="s">
        <v>217</v>
      </c>
      <c r="E167" s="75">
        <v>307100</v>
      </c>
      <c r="F167" s="40">
        <v>307100</v>
      </c>
      <c r="G167" s="140"/>
      <c r="H167" s="3"/>
    </row>
    <row r="168" spans="1:9" ht="15.75" thickBot="1" x14ac:dyDescent="0.3">
      <c r="A168" s="41"/>
      <c r="B168" s="42"/>
      <c r="C168" s="78" t="s">
        <v>17</v>
      </c>
      <c r="D168" s="190"/>
      <c r="E168" s="54">
        <f>SUM(E148:E167)</f>
        <v>5469340</v>
      </c>
      <c r="F168" s="55">
        <f>SUM(F148:F167)</f>
        <v>5469340</v>
      </c>
      <c r="G168" s="140"/>
      <c r="H168" s="3"/>
    </row>
    <row r="169" spans="1:9" ht="15.75" thickBot="1" x14ac:dyDescent="0.3">
      <c r="A169" s="76">
        <v>6409</v>
      </c>
      <c r="B169" s="42">
        <v>5901</v>
      </c>
      <c r="C169" s="112" t="s">
        <v>218</v>
      </c>
      <c r="D169" s="79"/>
      <c r="E169" s="211">
        <v>0</v>
      </c>
      <c r="F169" s="212">
        <v>0</v>
      </c>
      <c r="G169" s="140"/>
      <c r="H169" s="3"/>
    </row>
    <row r="170" spans="1:9" ht="15.75" thickBot="1" x14ac:dyDescent="0.3">
      <c r="A170" s="148"/>
      <c r="B170" s="78"/>
      <c r="C170" s="78" t="s">
        <v>219</v>
      </c>
      <c r="D170" s="79"/>
      <c r="E170" s="110">
        <f>E169+E168</f>
        <v>5469340</v>
      </c>
      <c r="F170" s="111">
        <f>F169+F168</f>
        <v>5469340</v>
      </c>
      <c r="G170" s="140"/>
      <c r="H170" s="3"/>
    </row>
    <row r="171" spans="1:9" ht="15.75" thickBot="1" x14ac:dyDescent="0.3">
      <c r="A171" s="47"/>
      <c r="B171" s="48"/>
      <c r="C171" s="160"/>
      <c r="D171" s="213"/>
      <c r="E171" s="161"/>
      <c r="F171" s="184"/>
      <c r="G171" s="140"/>
      <c r="H171" s="3"/>
    </row>
    <row r="172" spans="1:9" ht="16.5" customHeight="1" thickBot="1" x14ac:dyDescent="0.3">
      <c r="A172" s="199"/>
      <c r="B172" s="200"/>
      <c r="C172" s="338" t="s">
        <v>220</v>
      </c>
      <c r="D172" s="338"/>
      <c r="E172" s="216"/>
      <c r="F172" s="202"/>
      <c r="G172" s="140"/>
      <c r="H172" s="3"/>
    </row>
    <row r="173" spans="1:9" ht="16.5" customHeight="1" x14ac:dyDescent="0.25">
      <c r="A173" s="18">
        <v>3419</v>
      </c>
      <c r="B173" s="19">
        <v>5212</v>
      </c>
      <c r="C173" s="69" t="s">
        <v>221</v>
      </c>
      <c r="D173" s="70" t="s">
        <v>222</v>
      </c>
      <c r="E173" s="128">
        <v>9000</v>
      </c>
      <c r="F173" s="217">
        <v>0</v>
      </c>
      <c r="G173" s="205"/>
      <c r="H173" s="98"/>
      <c r="I173" s="98"/>
    </row>
    <row r="174" spans="1:9" ht="15.75" customHeight="1" x14ac:dyDescent="0.25">
      <c r="A174" s="24"/>
      <c r="B174" s="25">
        <v>5222</v>
      </c>
      <c r="C174" s="71" t="s">
        <v>223</v>
      </c>
      <c r="D174" s="71" t="s">
        <v>224</v>
      </c>
      <c r="E174" s="96">
        <v>9000</v>
      </c>
      <c r="F174" s="29">
        <v>0</v>
      </c>
      <c r="G174" s="205"/>
      <c r="H174" s="3"/>
    </row>
    <row r="175" spans="1:9" ht="16.5" customHeight="1" x14ac:dyDescent="0.25">
      <c r="A175" s="24"/>
      <c r="B175" s="25"/>
      <c r="C175" s="32" t="s">
        <v>225</v>
      </c>
      <c r="D175" s="71" t="s">
        <v>226</v>
      </c>
      <c r="E175" s="28">
        <v>9000</v>
      </c>
      <c r="F175" s="29">
        <v>9000</v>
      </c>
      <c r="G175" s="31"/>
      <c r="H175" s="31"/>
    </row>
    <row r="176" spans="1:9" ht="16.5" customHeight="1" x14ac:dyDescent="0.25">
      <c r="A176" s="24"/>
      <c r="B176" s="25">
        <v>5493</v>
      </c>
      <c r="C176" s="32" t="s">
        <v>227</v>
      </c>
      <c r="D176" s="26" t="s">
        <v>228</v>
      </c>
      <c r="E176" s="28">
        <v>9000</v>
      </c>
      <c r="F176" s="29">
        <v>9000</v>
      </c>
      <c r="G176" s="140"/>
      <c r="H176" s="3"/>
    </row>
    <row r="177" spans="1:8" ht="16.5" customHeight="1" thickBot="1" x14ac:dyDescent="0.3">
      <c r="A177" s="35"/>
      <c r="B177" s="36"/>
      <c r="C177" s="37" t="s">
        <v>229</v>
      </c>
      <c r="D177" s="134" t="s">
        <v>230</v>
      </c>
      <c r="E177" s="75">
        <v>4000</v>
      </c>
      <c r="F177" s="40">
        <v>4000</v>
      </c>
      <c r="G177" s="31"/>
      <c r="H177" s="31"/>
    </row>
    <row r="178" spans="1:8" ht="15.75" thickBot="1" x14ac:dyDescent="0.3">
      <c r="A178" s="76"/>
      <c r="B178" s="42"/>
      <c r="C178" s="78" t="s">
        <v>17</v>
      </c>
      <c r="D178" s="79"/>
      <c r="E178" s="110">
        <f>SUM(E173:E177)</f>
        <v>40000</v>
      </c>
      <c r="F178" s="111">
        <f>SUM(F173:F177)</f>
        <v>22000</v>
      </c>
      <c r="G178" s="140"/>
      <c r="H178" s="3"/>
    </row>
    <row r="179" spans="1:8" ht="15.75" thickBot="1" x14ac:dyDescent="0.3">
      <c r="A179" s="76">
        <v>6409</v>
      </c>
      <c r="B179" s="42">
        <v>5901</v>
      </c>
      <c r="C179" s="112" t="s">
        <v>231</v>
      </c>
      <c r="D179" s="79"/>
      <c r="E179" s="211">
        <v>0</v>
      </c>
      <c r="F179" s="212">
        <v>0</v>
      </c>
      <c r="G179" s="140"/>
      <c r="H179" s="3"/>
    </row>
    <row r="180" spans="1:8" ht="15.75" thickBot="1" x14ac:dyDescent="0.3">
      <c r="A180" s="76"/>
      <c r="B180" s="42"/>
      <c r="C180" s="78" t="s">
        <v>232</v>
      </c>
      <c r="D180" s="79"/>
      <c r="E180" s="110">
        <f>E179+E178</f>
        <v>40000</v>
      </c>
      <c r="F180" s="111">
        <f>F179+F178</f>
        <v>22000</v>
      </c>
      <c r="G180" s="140"/>
      <c r="H180" s="3"/>
    </row>
    <row r="181" spans="1:8" ht="15.75" thickBot="1" x14ac:dyDescent="0.3">
      <c r="A181" s="81"/>
      <c r="B181" s="48"/>
      <c r="C181" s="86"/>
      <c r="D181" s="84"/>
      <c r="E181" s="162"/>
      <c r="F181" s="163"/>
      <c r="G181" s="140"/>
      <c r="H181" s="3"/>
    </row>
    <row r="182" spans="1:8" ht="16.5" customHeight="1" thickBot="1" x14ac:dyDescent="0.3">
      <c r="A182" s="199"/>
      <c r="B182" s="200"/>
      <c r="C182" s="338" t="s">
        <v>233</v>
      </c>
      <c r="D182" s="338"/>
      <c r="E182" s="216"/>
      <c r="F182" s="202"/>
      <c r="G182" s="140"/>
      <c r="H182" s="3"/>
    </row>
    <row r="183" spans="1:8" ht="30" customHeight="1" x14ac:dyDescent="0.25">
      <c r="A183" s="18">
        <v>3419</v>
      </c>
      <c r="B183" s="19">
        <v>5222</v>
      </c>
      <c r="C183" s="209" t="s">
        <v>171</v>
      </c>
      <c r="D183" s="70" t="s">
        <v>234</v>
      </c>
      <c r="E183" s="22">
        <v>6100000</v>
      </c>
      <c r="F183" s="166">
        <f>3900000+400000+400000+400000+400000+300000+300000</f>
        <v>6100000</v>
      </c>
      <c r="G183" s="140"/>
      <c r="H183" s="3"/>
    </row>
    <row r="184" spans="1:8" ht="16.5" customHeight="1" x14ac:dyDescent="0.25">
      <c r="A184" s="24"/>
      <c r="B184" s="25"/>
      <c r="C184" s="108" t="s">
        <v>169</v>
      </c>
      <c r="D184" s="71" t="s">
        <v>235</v>
      </c>
      <c r="E184" s="28">
        <v>32000</v>
      </c>
      <c r="F184" s="218">
        <v>32000</v>
      </c>
      <c r="G184" s="140"/>
      <c r="H184" s="3"/>
    </row>
    <row r="185" spans="1:8" ht="16.5" customHeight="1" x14ac:dyDescent="0.25">
      <c r="A185" s="24"/>
      <c r="B185" s="25"/>
      <c r="C185" s="108" t="s">
        <v>155</v>
      </c>
      <c r="D185" s="71" t="s">
        <v>236</v>
      </c>
      <c r="E185" s="28">
        <v>24000</v>
      </c>
      <c r="F185" s="218">
        <v>24000</v>
      </c>
      <c r="G185" s="140"/>
      <c r="H185" s="3"/>
    </row>
    <row r="186" spans="1:8" ht="16.5" customHeight="1" x14ac:dyDescent="0.25">
      <c r="A186" s="24"/>
      <c r="B186" s="25"/>
      <c r="C186" s="108" t="s">
        <v>151</v>
      </c>
      <c r="D186" s="71" t="s">
        <v>237</v>
      </c>
      <c r="E186" s="28">
        <v>36000</v>
      </c>
      <c r="F186" s="218">
        <v>36000</v>
      </c>
      <c r="G186" s="140"/>
      <c r="H186" s="3"/>
    </row>
    <row r="187" spans="1:8" ht="41.25" customHeight="1" x14ac:dyDescent="0.25">
      <c r="A187" s="24"/>
      <c r="B187" s="25"/>
      <c r="C187" s="108" t="s">
        <v>238</v>
      </c>
      <c r="D187" s="71" t="s">
        <v>239</v>
      </c>
      <c r="E187" s="28">
        <v>11600</v>
      </c>
      <c r="F187" s="218">
        <v>11600</v>
      </c>
      <c r="G187" s="140"/>
      <c r="H187" s="3"/>
    </row>
    <row r="188" spans="1:8" ht="16.5" customHeight="1" x14ac:dyDescent="0.25">
      <c r="A188" s="103"/>
      <c r="B188" s="25"/>
      <c r="C188" s="108" t="s">
        <v>198</v>
      </c>
      <c r="D188" s="71" t="s">
        <v>240</v>
      </c>
      <c r="E188" s="28">
        <v>200000</v>
      </c>
      <c r="F188" s="218">
        <v>200000</v>
      </c>
      <c r="G188" s="140"/>
      <c r="H188" s="3"/>
    </row>
    <row r="189" spans="1:8" ht="16.5" customHeight="1" x14ac:dyDescent="0.25">
      <c r="A189" s="103"/>
      <c r="B189" s="25"/>
      <c r="C189" s="108" t="s">
        <v>165</v>
      </c>
      <c r="D189" s="71" t="s">
        <v>241</v>
      </c>
      <c r="E189" s="28">
        <v>36000</v>
      </c>
      <c r="F189" s="218">
        <v>36000</v>
      </c>
      <c r="G189" s="140"/>
      <c r="H189" s="3"/>
    </row>
    <row r="190" spans="1:8" ht="16.5" customHeight="1" thickBot="1" x14ac:dyDescent="0.3">
      <c r="A190" s="210"/>
      <c r="B190" s="36"/>
      <c r="C190" s="99" t="s">
        <v>118</v>
      </c>
      <c r="D190" s="74" t="s">
        <v>242</v>
      </c>
      <c r="E190" s="75">
        <v>60400</v>
      </c>
      <c r="F190" s="168">
        <v>60400</v>
      </c>
      <c r="G190" s="140"/>
      <c r="H190" s="3"/>
    </row>
    <row r="191" spans="1:8" ht="15.75" thickBot="1" x14ac:dyDescent="0.3">
      <c r="A191" s="148"/>
      <c r="B191" s="219"/>
      <c r="C191" s="78" t="s">
        <v>17</v>
      </c>
      <c r="D191" s="220"/>
      <c r="E191" s="110">
        <f>SUM(E183:E190)</f>
        <v>6500000</v>
      </c>
      <c r="F191" s="111">
        <f>SUM(F183:F190)</f>
        <v>6500000</v>
      </c>
      <c r="G191" s="140"/>
      <c r="H191" s="3"/>
    </row>
    <row r="192" spans="1:8" ht="15.75" thickBot="1" x14ac:dyDescent="0.3">
      <c r="A192" s="76">
        <v>6409</v>
      </c>
      <c r="B192" s="42">
        <v>5901</v>
      </c>
      <c r="C192" s="112" t="s">
        <v>243</v>
      </c>
      <c r="D192" s="79"/>
      <c r="E192" s="211">
        <v>0</v>
      </c>
      <c r="F192" s="212">
        <v>0</v>
      </c>
      <c r="G192" s="140"/>
      <c r="H192" s="3"/>
    </row>
    <row r="193" spans="1:8" ht="15.75" thickBot="1" x14ac:dyDescent="0.3">
      <c r="A193" s="148"/>
      <c r="B193" s="219"/>
      <c r="C193" s="78" t="s">
        <v>244</v>
      </c>
      <c r="D193" s="220"/>
      <c r="E193" s="110">
        <f>E192+E191</f>
        <v>6500000</v>
      </c>
      <c r="F193" s="111">
        <f>F192+F191</f>
        <v>6500000</v>
      </c>
      <c r="G193" s="140"/>
      <c r="H193" s="3"/>
    </row>
    <row r="194" spans="1:8" ht="15.75" thickBot="1" x14ac:dyDescent="0.3">
      <c r="A194" s="148"/>
      <c r="B194" s="219"/>
      <c r="C194" s="78"/>
      <c r="D194" s="220"/>
      <c r="E194" s="116"/>
      <c r="F194" s="117"/>
      <c r="G194" s="140"/>
      <c r="H194" s="3"/>
    </row>
    <row r="195" spans="1:8" ht="16.5" customHeight="1" thickBot="1" x14ac:dyDescent="0.3">
      <c r="A195" s="153"/>
      <c r="B195" s="154"/>
      <c r="C195" s="155" t="s">
        <v>245</v>
      </c>
      <c r="D195" s="221"/>
      <c r="E195" s="156">
        <f>E193+E180+E170+E145</f>
        <v>15038610</v>
      </c>
      <c r="F195" s="157">
        <f>F193+F180+F170+F145</f>
        <v>14969910</v>
      </c>
      <c r="G195" s="140"/>
      <c r="H195" s="3"/>
    </row>
    <row r="196" spans="1:8" ht="15.75" thickBot="1" x14ac:dyDescent="0.3">
      <c r="A196" s="159"/>
      <c r="B196" s="86"/>
      <c r="C196" s="143"/>
      <c r="D196" s="84"/>
      <c r="E196" s="161"/>
      <c r="F196" s="222"/>
      <c r="G196" s="140"/>
      <c r="H196" s="3"/>
    </row>
    <row r="197" spans="1:8" ht="16.5" customHeight="1" x14ac:dyDescent="0.25">
      <c r="A197" s="59"/>
      <c r="B197" s="60"/>
      <c r="C197" s="327" t="s">
        <v>246</v>
      </c>
      <c r="D197" s="327"/>
      <c r="E197" s="187"/>
      <c r="F197" s="207"/>
      <c r="G197" s="140"/>
      <c r="H197" s="3"/>
    </row>
    <row r="198" spans="1:8" ht="14.25" customHeight="1" thickBot="1" x14ac:dyDescent="0.3">
      <c r="A198" s="63"/>
      <c r="B198" s="64"/>
      <c r="C198" s="332" t="s">
        <v>247</v>
      </c>
      <c r="D198" s="332"/>
      <c r="E198" s="67"/>
      <c r="F198" s="208"/>
      <c r="G198" s="140"/>
      <c r="H198" s="3"/>
    </row>
    <row r="199" spans="1:8" ht="16.5" customHeight="1" x14ac:dyDescent="0.25">
      <c r="A199" s="18">
        <v>3122</v>
      </c>
      <c r="B199" s="19">
        <v>5213</v>
      </c>
      <c r="C199" s="20" t="s">
        <v>248</v>
      </c>
      <c r="D199" s="20" t="s">
        <v>249</v>
      </c>
      <c r="E199" s="22">
        <v>12600</v>
      </c>
      <c r="F199" s="166">
        <v>12600</v>
      </c>
      <c r="G199" s="140"/>
      <c r="H199" s="3"/>
    </row>
    <row r="200" spans="1:8" ht="16.5" customHeight="1" x14ac:dyDescent="0.25">
      <c r="A200" s="24">
        <v>3399</v>
      </c>
      <c r="B200" s="25">
        <v>5222</v>
      </c>
      <c r="C200" s="26" t="s">
        <v>250</v>
      </c>
      <c r="D200" s="26" t="s">
        <v>251</v>
      </c>
      <c r="E200" s="28">
        <v>27000</v>
      </c>
      <c r="F200" s="218">
        <v>27000</v>
      </c>
      <c r="G200" s="140"/>
      <c r="H200" s="3"/>
    </row>
    <row r="201" spans="1:8" ht="16.5" customHeight="1" x14ac:dyDescent="0.25">
      <c r="A201" s="24"/>
      <c r="B201" s="25"/>
      <c r="C201" s="26" t="s">
        <v>252</v>
      </c>
      <c r="D201" s="26" t="s">
        <v>253</v>
      </c>
      <c r="E201" s="28">
        <v>76500</v>
      </c>
      <c r="F201" s="218">
        <v>76500</v>
      </c>
      <c r="G201" s="31"/>
      <c r="H201" s="31"/>
    </row>
    <row r="202" spans="1:8" ht="30" customHeight="1" x14ac:dyDescent="0.25">
      <c r="A202" s="24">
        <v>3419</v>
      </c>
      <c r="B202" s="25"/>
      <c r="C202" s="26" t="s">
        <v>254</v>
      </c>
      <c r="D202" s="26" t="s">
        <v>255</v>
      </c>
      <c r="E202" s="28">
        <v>50000</v>
      </c>
      <c r="F202" s="218">
        <v>50000</v>
      </c>
      <c r="G202" s="140"/>
      <c r="H202" s="3"/>
    </row>
    <row r="203" spans="1:8" ht="16.5" customHeight="1" x14ac:dyDescent="0.25">
      <c r="A203" s="24"/>
      <c r="B203" s="25"/>
      <c r="C203" s="26" t="s">
        <v>256</v>
      </c>
      <c r="D203" s="26" t="s">
        <v>257</v>
      </c>
      <c r="E203" s="28">
        <v>32000</v>
      </c>
      <c r="F203" s="218">
        <v>32000</v>
      </c>
      <c r="G203" s="31"/>
      <c r="H203" s="31"/>
    </row>
    <row r="204" spans="1:8" ht="16.5" customHeight="1" x14ac:dyDescent="0.25">
      <c r="A204" s="24">
        <v>3421</v>
      </c>
      <c r="B204" s="25"/>
      <c r="C204" s="26" t="s">
        <v>258</v>
      </c>
      <c r="D204" s="26" t="s">
        <v>259</v>
      </c>
      <c r="E204" s="28">
        <v>76500</v>
      </c>
      <c r="F204" s="218">
        <v>76500</v>
      </c>
      <c r="G204" s="140"/>
      <c r="H204" s="3"/>
    </row>
    <row r="205" spans="1:8" ht="16.5" customHeight="1" x14ac:dyDescent="0.25">
      <c r="A205" s="24"/>
      <c r="B205" s="25"/>
      <c r="C205" s="26" t="s">
        <v>260</v>
      </c>
      <c r="D205" s="26" t="s">
        <v>261</v>
      </c>
      <c r="E205" s="28">
        <v>58000</v>
      </c>
      <c r="F205" s="218">
        <v>58000</v>
      </c>
      <c r="G205" s="140"/>
      <c r="H205" s="3"/>
    </row>
    <row r="206" spans="1:8" ht="16.5" customHeight="1" x14ac:dyDescent="0.25">
      <c r="A206" s="24"/>
      <c r="B206" s="25"/>
      <c r="C206" s="26" t="s">
        <v>262</v>
      </c>
      <c r="D206" s="26" t="s">
        <v>263</v>
      </c>
      <c r="E206" s="28">
        <v>45000</v>
      </c>
      <c r="F206" s="218">
        <v>45000</v>
      </c>
      <c r="G206" s="140"/>
      <c r="H206" s="3"/>
    </row>
    <row r="207" spans="1:8" ht="16.5" customHeight="1" x14ac:dyDescent="0.25">
      <c r="A207" s="24"/>
      <c r="B207" s="25"/>
      <c r="C207" s="26" t="s">
        <v>264</v>
      </c>
      <c r="D207" s="26" t="s">
        <v>265</v>
      </c>
      <c r="E207" s="28">
        <v>50000</v>
      </c>
      <c r="F207" s="218">
        <v>50000</v>
      </c>
      <c r="G207" s="31"/>
      <c r="H207" s="31"/>
    </row>
    <row r="208" spans="1:8" ht="16.5" customHeight="1" x14ac:dyDescent="0.25">
      <c r="A208" s="24">
        <v>3429</v>
      </c>
      <c r="B208" s="25"/>
      <c r="C208" s="26" t="s">
        <v>266</v>
      </c>
      <c r="D208" s="26" t="s">
        <v>267</v>
      </c>
      <c r="E208" s="28">
        <v>9000</v>
      </c>
      <c r="F208" s="218">
        <v>9000</v>
      </c>
      <c r="G208" s="140"/>
      <c r="H208" s="3"/>
    </row>
    <row r="209" spans="1:8" ht="30" customHeight="1" x14ac:dyDescent="0.25">
      <c r="A209" s="24"/>
      <c r="B209" s="25"/>
      <c r="C209" s="26" t="s">
        <v>268</v>
      </c>
      <c r="D209" s="26" t="s">
        <v>269</v>
      </c>
      <c r="E209" s="28">
        <v>9000</v>
      </c>
      <c r="F209" s="218">
        <v>9000</v>
      </c>
      <c r="G209" s="140"/>
      <c r="H209" s="3"/>
    </row>
    <row r="210" spans="1:8" ht="16.5" customHeight="1" x14ac:dyDescent="0.25">
      <c r="A210" s="24"/>
      <c r="B210" s="25"/>
      <c r="C210" s="26" t="s">
        <v>270</v>
      </c>
      <c r="D210" s="26" t="s">
        <v>271</v>
      </c>
      <c r="E210" s="28">
        <v>9000</v>
      </c>
      <c r="F210" s="218">
        <v>0</v>
      </c>
      <c r="G210" s="140"/>
      <c r="H210" s="3"/>
    </row>
    <row r="211" spans="1:8" ht="16.5" customHeight="1" x14ac:dyDescent="0.25">
      <c r="A211" s="24"/>
      <c r="B211" s="25"/>
      <c r="C211" s="26" t="s">
        <v>272</v>
      </c>
      <c r="D211" s="26" t="s">
        <v>273</v>
      </c>
      <c r="E211" s="28">
        <v>76500</v>
      </c>
      <c r="F211" s="218">
        <v>76500</v>
      </c>
      <c r="G211" s="140"/>
      <c r="H211" s="3"/>
    </row>
    <row r="212" spans="1:8" ht="30" customHeight="1" x14ac:dyDescent="0.25">
      <c r="A212" s="24"/>
      <c r="B212" s="25"/>
      <c r="C212" s="26" t="s">
        <v>274</v>
      </c>
      <c r="D212" s="26" t="s">
        <v>275</v>
      </c>
      <c r="E212" s="28">
        <v>9000</v>
      </c>
      <c r="F212" s="218">
        <v>9000</v>
      </c>
      <c r="G212" s="140"/>
      <c r="H212" s="3"/>
    </row>
    <row r="213" spans="1:8" ht="40.5" customHeight="1" x14ac:dyDescent="0.25">
      <c r="A213" s="24"/>
      <c r="B213" s="25"/>
      <c r="C213" s="26" t="s">
        <v>276</v>
      </c>
      <c r="D213" s="26" t="s">
        <v>277</v>
      </c>
      <c r="E213" s="28">
        <v>7000</v>
      </c>
      <c r="F213" s="218">
        <v>7000</v>
      </c>
      <c r="G213" s="140"/>
      <c r="H213" s="3"/>
    </row>
    <row r="214" spans="1:8" ht="40.5" customHeight="1" x14ac:dyDescent="0.25">
      <c r="A214" s="24"/>
      <c r="B214" s="25"/>
      <c r="C214" s="26" t="s">
        <v>278</v>
      </c>
      <c r="D214" s="26" t="s">
        <v>279</v>
      </c>
      <c r="E214" s="28">
        <v>47900</v>
      </c>
      <c r="F214" s="218">
        <v>47900</v>
      </c>
      <c r="G214" s="140"/>
      <c r="H214" s="3"/>
    </row>
    <row r="215" spans="1:8" ht="16.5" customHeight="1" x14ac:dyDescent="0.25">
      <c r="A215" s="24"/>
      <c r="B215" s="25"/>
      <c r="C215" s="26" t="s">
        <v>280</v>
      </c>
      <c r="D215" s="26" t="s">
        <v>281</v>
      </c>
      <c r="E215" s="28">
        <v>5000</v>
      </c>
      <c r="F215" s="218">
        <v>5000</v>
      </c>
      <c r="G215" s="140"/>
      <c r="H215" s="3"/>
    </row>
    <row r="216" spans="1:8" ht="30" customHeight="1" x14ac:dyDescent="0.25">
      <c r="A216" s="24"/>
      <c r="B216" s="25"/>
      <c r="C216" s="26" t="s">
        <v>282</v>
      </c>
      <c r="D216" s="26" t="s">
        <v>283</v>
      </c>
      <c r="E216" s="28">
        <v>7000</v>
      </c>
      <c r="F216" s="218">
        <v>7000</v>
      </c>
      <c r="G216" s="140"/>
      <c r="H216" s="3"/>
    </row>
    <row r="217" spans="1:8" ht="16.5" customHeight="1" x14ac:dyDescent="0.25">
      <c r="A217" s="24"/>
      <c r="B217" s="25"/>
      <c r="C217" s="26" t="s">
        <v>284</v>
      </c>
      <c r="D217" s="26" t="s">
        <v>285</v>
      </c>
      <c r="E217" s="28">
        <v>5000</v>
      </c>
      <c r="F217" s="218">
        <v>5000</v>
      </c>
      <c r="G217" s="140"/>
      <c r="H217" s="3"/>
    </row>
    <row r="218" spans="1:8" ht="30" customHeight="1" x14ac:dyDescent="0.25">
      <c r="A218" s="24"/>
      <c r="B218" s="25"/>
      <c r="C218" s="26" t="s">
        <v>286</v>
      </c>
      <c r="D218" s="26" t="s">
        <v>287</v>
      </c>
      <c r="E218" s="28">
        <v>20000</v>
      </c>
      <c r="F218" s="218">
        <v>20000</v>
      </c>
      <c r="G218" s="140"/>
      <c r="H218" s="3"/>
    </row>
    <row r="219" spans="1:8" ht="30" customHeight="1" x14ac:dyDescent="0.25">
      <c r="A219" s="24"/>
      <c r="B219" s="25"/>
      <c r="C219" s="26" t="s">
        <v>288</v>
      </c>
      <c r="D219" s="26" t="s">
        <v>289</v>
      </c>
      <c r="E219" s="28">
        <v>20000</v>
      </c>
      <c r="F219" s="218">
        <v>20000</v>
      </c>
      <c r="G219" s="140"/>
      <c r="H219" s="3"/>
    </row>
    <row r="220" spans="1:8" ht="30" customHeight="1" thickBot="1" x14ac:dyDescent="0.3">
      <c r="A220" s="35"/>
      <c r="B220" s="36"/>
      <c r="C220" s="134" t="s">
        <v>290</v>
      </c>
      <c r="D220" s="134" t="s">
        <v>291</v>
      </c>
      <c r="E220" s="75">
        <v>14000</v>
      </c>
      <c r="F220" s="168">
        <v>14000</v>
      </c>
      <c r="G220" s="31"/>
      <c r="H220" s="31"/>
    </row>
    <row r="221" spans="1:8" ht="15.75" thickBot="1" x14ac:dyDescent="0.3">
      <c r="A221" s="148"/>
      <c r="B221" s="219"/>
      <c r="C221" s="206" t="s">
        <v>17</v>
      </c>
      <c r="D221" s="206"/>
      <c r="E221" s="54">
        <f>SUM(E199:E220)</f>
        <v>666000</v>
      </c>
      <c r="F221" s="55">
        <f>SUM(F199:F220)</f>
        <v>657000</v>
      </c>
      <c r="G221" s="140"/>
      <c r="H221" s="3"/>
    </row>
    <row r="222" spans="1:8" ht="15.75" thickBot="1" x14ac:dyDescent="0.3">
      <c r="A222" s="41">
        <v>6409</v>
      </c>
      <c r="B222" s="42">
        <v>5901</v>
      </c>
      <c r="C222" s="53" t="s">
        <v>292</v>
      </c>
      <c r="D222" s="53"/>
      <c r="E222" s="191">
        <v>0</v>
      </c>
      <c r="F222" s="192">
        <v>0</v>
      </c>
      <c r="G222" s="140"/>
      <c r="H222" s="3"/>
    </row>
    <row r="223" spans="1:8" ht="15.75" thickBot="1" x14ac:dyDescent="0.3">
      <c r="A223" s="76"/>
      <c r="B223" s="77"/>
      <c r="C223" s="206" t="s">
        <v>293</v>
      </c>
      <c r="D223" s="53"/>
      <c r="E223" s="110">
        <f>E222+E221</f>
        <v>666000</v>
      </c>
      <c r="F223" s="111">
        <f>F222+F221</f>
        <v>657000</v>
      </c>
      <c r="G223" s="140"/>
      <c r="H223" s="3"/>
    </row>
    <row r="224" spans="1:8" ht="15.75" thickBot="1" x14ac:dyDescent="0.3">
      <c r="A224" s="76"/>
      <c r="B224" s="77"/>
      <c r="C224" s="206"/>
      <c r="D224" s="53"/>
      <c r="E224" s="116"/>
      <c r="F224" s="117"/>
      <c r="G224" s="140"/>
      <c r="H224" s="3"/>
    </row>
    <row r="225" spans="1:11" ht="16.5" customHeight="1" thickBot="1" x14ac:dyDescent="0.3">
      <c r="A225" s="223"/>
      <c r="B225" s="224"/>
      <c r="C225" s="339" t="s">
        <v>294</v>
      </c>
      <c r="D225" s="339"/>
      <c r="E225" s="224"/>
      <c r="F225" s="225"/>
      <c r="G225" s="140"/>
      <c r="H225" s="3"/>
    </row>
    <row r="226" spans="1:11" ht="30" customHeight="1" x14ac:dyDescent="0.25">
      <c r="A226" s="18">
        <v>3122</v>
      </c>
      <c r="B226" s="19">
        <v>5339</v>
      </c>
      <c r="C226" s="21" t="s">
        <v>295</v>
      </c>
      <c r="D226" s="21" t="s">
        <v>296</v>
      </c>
      <c r="E226" s="22">
        <v>19000</v>
      </c>
      <c r="F226" s="166">
        <v>0</v>
      </c>
      <c r="G226" s="140"/>
      <c r="H226" s="3"/>
    </row>
    <row r="227" spans="1:11" ht="16.5" customHeight="1" x14ac:dyDescent="0.25">
      <c r="A227" s="24">
        <v>3399</v>
      </c>
      <c r="B227" s="25">
        <v>5493</v>
      </c>
      <c r="C227" s="27" t="s">
        <v>297</v>
      </c>
      <c r="D227" s="27" t="s">
        <v>298</v>
      </c>
      <c r="E227" s="28">
        <v>16000</v>
      </c>
      <c r="F227" s="218">
        <v>0</v>
      </c>
      <c r="G227" s="140"/>
      <c r="H227" s="3"/>
    </row>
    <row r="228" spans="1:11" ht="16.5" customHeight="1" x14ac:dyDescent="0.25">
      <c r="A228" s="24">
        <v>3421</v>
      </c>
      <c r="B228" s="25">
        <v>5222</v>
      </c>
      <c r="C228" s="27" t="s">
        <v>299</v>
      </c>
      <c r="D228" s="27" t="s">
        <v>300</v>
      </c>
      <c r="E228" s="28">
        <v>7500</v>
      </c>
      <c r="F228" s="218">
        <v>0</v>
      </c>
      <c r="G228" s="140"/>
      <c r="H228" s="3"/>
    </row>
    <row r="229" spans="1:11" ht="16.5" customHeight="1" x14ac:dyDescent="0.25">
      <c r="A229" s="24"/>
      <c r="B229" s="25"/>
      <c r="C229" s="27" t="s">
        <v>258</v>
      </c>
      <c r="D229" s="27" t="s">
        <v>301</v>
      </c>
      <c r="E229" s="28">
        <v>19000</v>
      </c>
      <c r="F229" s="218">
        <v>0</v>
      </c>
      <c r="G229" s="31"/>
      <c r="H229" s="31"/>
    </row>
    <row r="230" spans="1:11" ht="16.5" customHeight="1" x14ac:dyDescent="0.25">
      <c r="A230" s="24">
        <v>3429</v>
      </c>
      <c r="B230" s="25">
        <v>5222</v>
      </c>
      <c r="C230" s="27" t="s">
        <v>302</v>
      </c>
      <c r="D230" s="27" t="s">
        <v>303</v>
      </c>
      <c r="E230" s="28">
        <v>7500</v>
      </c>
      <c r="F230" s="218">
        <v>7500</v>
      </c>
      <c r="G230" s="140"/>
      <c r="H230" s="3"/>
    </row>
    <row r="231" spans="1:11" ht="16.5" customHeight="1" thickBot="1" x14ac:dyDescent="0.3">
      <c r="A231" s="35"/>
      <c r="B231" s="36"/>
      <c r="C231" s="73" t="s">
        <v>304</v>
      </c>
      <c r="D231" s="73" t="s">
        <v>305</v>
      </c>
      <c r="E231" s="75">
        <v>15000</v>
      </c>
      <c r="F231" s="168">
        <v>0</v>
      </c>
      <c r="G231" s="226"/>
      <c r="H231" s="226"/>
      <c r="J231" s="205"/>
      <c r="K231" s="3"/>
    </row>
    <row r="232" spans="1:11" ht="15.75" thickBot="1" x14ac:dyDescent="0.3">
      <c r="A232" s="227"/>
      <c r="B232" s="219"/>
      <c r="C232" s="206" t="s">
        <v>17</v>
      </c>
      <c r="D232" s="206"/>
      <c r="E232" s="54">
        <f>SUM(E226:E231)</f>
        <v>84000</v>
      </c>
      <c r="F232" s="55">
        <f>SUM(F226:F231)</f>
        <v>7500</v>
      </c>
      <c r="G232" s="140"/>
      <c r="H232" s="3"/>
    </row>
    <row r="233" spans="1:11" ht="15.75" thickBot="1" x14ac:dyDescent="0.3">
      <c r="A233" s="41">
        <v>6409</v>
      </c>
      <c r="B233" s="42">
        <v>5901</v>
      </c>
      <c r="C233" s="53" t="s">
        <v>306</v>
      </c>
      <c r="D233" s="189"/>
      <c r="E233" s="191">
        <v>0</v>
      </c>
      <c r="F233" s="192">
        <v>0</v>
      </c>
      <c r="G233" s="140"/>
      <c r="H233" s="3"/>
    </row>
    <row r="234" spans="1:11" ht="15.75" thickBot="1" x14ac:dyDescent="0.3">
      <c r="A234" s="41"/>
      <c r="B234" s="77"/>
      <c r="C234" s="78" t="s">
        <v>307</v>
      </c>
      <c r="D234" s="116"/>
      <c r="E234" s="110">
        <f>E233+E232</f>
        <v>84000</v>
      </c>
      <c r="F234" s="111">
        <f>F233+F232</f>
        <v>7500</v>
      </c>
      <c r="G234" s="140"/>
      <c r="H234" s="3"/>
    </row>
    <row r="235" spans="1:11" ht="15.75" thickBot="1" x14ac:dyDescent="0.3">
      <c r="A235" s="41"/>
      <c r="B235" s="77"/>
      <c r="C235" s="78"/>
      <c r="D235" s="116"/>
      <c r="E235" s="116"/>
      <c r="F235" s="117"/>
      <c r="G235" s="140"/>
      <c r="H235" s="3"/>
    </row>
    <row r="236" spans="1:11" ht="15.75" thickBot="1" x14ac:dyDescent="0.3">
      <c r="A236" s="153"/>
      <c r="B236" s="154"/>
      <c r="C236" s="155" t="s">
        <v>308</v>
      </c>
      <c r="D236" s="221"/>
      <c r="E236" s="156">
        <f>E234+E223</f>
        <v>750000</v>
      </c>
      <c r="F236" s="157">
        <f>F234+F223</f>
        <v>664500</v>
      </c>
      <c r="G236" s="140"/>
      <c r="H236" s="3"/>
    </row>
    <row r="237" spans="1:11" ht="15.75" thickBot="1" x14ac:dyDescent="0.3">
      <c r="A237" s="76"/>
      <c r="B237" s="77"/>
      <c r="C237" s="78"/>
      <c r="D237" s="116"/>
      <c r="E237" s="116"/>
      <c r="F237" s="117"/>
      <c r="G237" s="140"/>
      <c r="H237" s="3"/>
    </row>
    <row r="238" spans="1:11" ht="16.5" customHeight="1" thickBot="1" x14ac:dyDescent="0.3">
      <c r="A238" s="228"/>
      <c r="B238" s="229"/>
      <c r="C238" s="340" t="s">
        <v>309</v>
      </c>
      <c r="D238" s="340"/>
      <c r="E238" s="229"/>
      <c r="F238" s="230"/>
      <c r="G238" s="140"/>
      <c r="H238" s="3"/>
    </row>
    <row r="239" spans="1:11" ht="16.5" customHeight="1" x14ac:dyDescent="0.25">
      <c r="A239" s="18">
        <v>3111</v>
      </c>
      <c r="B239" s="19">
        <v>5213</v>
      </c>
      <c r="C239" s="209" t="s">
        <v>310</v>
      </c>
      <c r="D239" s="203" t="s">
        <v>311</v>
      </c>
      <c r="E239" s="231">
        <v>165000</v>
      </c>
      <c r="F239" s="232">
        <f>165000-32672.8</f>
        <v>132327.20000000001</v>
      </c>
      <c r="G239" s="205"/>
      <c r="H239" s="3"/>
    </row>
    <row r="240" spans="1:11" ht="30" customHeight="1" x14ac:dyDescent="0.25">
      <c r="A240" s="24"/>
      <c r="B240" s="233"/>
      <c r="C240" s="108" t="s">
        <v>312</v>
      </c>
      <c r="D240" s="27" t="s">
        <v>313</v>
      </c>
      <c r="E240" s="34">
        <v>33816</v>
      </c>
      <c r="F240" s="234">
        <v>33816</v>
      </c>
      <c r="G240" s="31"/>
      <c r="H240" s="31"/>
    </row>
    <row r="241" spans="1:8" ht="16.5" customHeight="1" x14ac:dyDescent="0.25">
      <c r="A241" s="24">
        <v>3113</v>
      </c>
      <c r="B241" s="233"/>
      <c r="C241" s="108" t="s">
        <v>314</v>
      </c>
      <c r="D241" s="27" t="s">
        <v>315</v>
      </c>
      <c r="E241" s="34">
        <v>195000</v>
      </c>
      <c r="F241" s="234">
        <f>195000-31500</f>
        <v>163500</v>
      </c>
      <c r="G241" s="205"/>
      <c r="H241" s="3"/>
    </row>
    <row r="242" spans="1:8" ht="16.5" customHeight="1" x14ac:dyDescent="0.25">
      <c r="A242" s="24">
        <v>3211</v>
      </c>
      <c r="B242" s="233">
        <v>5492</v>
      </c>
      <c r="C242" s="108" t="s">
        <v>316</v>
      </c>
      <c r="D242" s="27" t="s">
        <v>317</v>
      </c>
      <c r="E242" s="34">
        <v>25000</v>
      </c>
      <c r="F242" s="234">
        <v>25000</v>
      </c>
      <c r="G242" s="140"/>
      <c r="H242" s="3"/>
    </row>
    <row r="243" spans="1:8" ht="16.5" customHeight="1" x14ac:dyDescent="0.25">
      <c r="A243" s="24">
        <v>3322</v>
      </c>
      <c r="B243" s="25">
        <v>5223</v>
      </c>
      <c r="C243" s="108" t="s">
        <v>318</v>
      </c>
      <c r="D243" s="27" t="s">
        <v>319</v>
      </c>
      <c r="E243" s="235">
        <v>500000</v>
      </c>
      <c r="F243" s="234">
        <v>500000</v>
      </c>
      <c r="G243" s="140"/>
      <c r="H243" s="3"/>
    </row>
    <row r="244" spans="1:8" ht="29.45" customHeight="1" x14ac:dyDescent="0.25">
      <c r="A244" s="35"/>
      <c r="B244" s="36">
        <v>5225</v>
      </c>
      <c r="C244" s="73" t="s">
        <v>320</v>
      </c>
      <c r="D244" s="73" t="s">
        <v>321</v>
      </c>
      <c r="E244" s="39">
        <v>100000</v>
      </c>
      <c r="F244" s="236">
        <v>100000</v>
      </c>
      <c r="G244" s="237"/>
      <c r="H244" s="238"/>
    </row>
    <row r="245" spans="1:8" ht="16.5" customHeight="1" x14ac:dyDescent="0.25">
      <c r="A245" s="24">
        <v>3330</v>
      </c>
      <c r="B245" s="25">
        <v>5222</v>
      </c>
      <c r="C245" s="108" t="s">
        <v>322</v>
      </c>
      <c r="D245" s="27" t="s">
        <v>323</v>
      </c>
      <c r="E245" s="34">
        <v>15000</v>
      </c>
      <c r="F245" s="234">
        <v>15000</v>
      </c>
      <c r="G245" s="140"/>
      <c r="H245" s="3"/>
    </row>
    <row r="246" spans="1:8" ht="30" customHeight="1" x14ac:dyDescent="0.25">
      <c r="A246" s="329">
        <v>3419</v>
      </c>
      <c r="B246" s="330">
        <v>5222</v>
      </c>
      <c r="C246" s="331" t="s">
        <v>324</v>
      </c>
      <c r="D246" s="239" t="s">
        <v>325</v>
      </c>
      <c r="E246" s="235">
        <v>213939</v>
      </c>
      <c r="F246" s="240">
        <v>213939</v>
      </c>
      <c r="G246" s="140"/>
      <c r="H246" s="3"/>
    </row>
    <row r="247" spans="1:8" ht="30" customHeight="1" x14ac:dyDescent="0.25">
      <c r="A247" s="341"/>
      <c r="B247" s="342"/>
      <c r="C247" s="343"/>
      <c r="D247" s="239" t="s">
        <v>326</v>
      </c>
      <c r="E247" s="235">
        <v>267145</v>
      </c>
      <c r="F247" s="240">
        <v>267145</v>
      </c>
      <c r="G247" s="31"/>
      <c r="H247" s="238"/>
    </row>
    <row r="248" spans="1:8" ht="30" customHeight="1" x14ac:dyDescent="0.25">
      <c r="A248" s="24"/>
      <c r="B248" s="25"/>
      <c r="C248" s="108" t="s">
        <v>183</v>
      </c>
      <c r="D248" s="239" t="s">
        <v>327</v>
      </c>
      <c r="E248" s="34">
        <v>79385</v>
      </c>
      <c r="F248" s="240">
        <v>79385</v>
      </c>
      <c r="G248" s="31"/>
      <c r="H248" s="158"/>
    </row>
    <row r="249" spans="1:8" ht="19.149999999999999" customHeight="1" x14ac:dyDescent="0.25">
      <c r="A249" s="24"/>
      <c r="B249" s="25"/>
      <c r="C249" s="108" t="s">
        <v>147</v>
      </c>
      <c r="D249" s="239" t="s">
        <v>328</v>
      </c>
      <c r="E249" s="34">
        <v>80000</v>
      </c>
      <c r="F249" s="240">
        <v>80000</v>
      </c>
      <c r="G249" s="31"/>
      <c r="H249" s="158"/>
    </row>
    <row r="250" spans="1:8" ht="30" customHeight="1" x14ac:dyDescent="0.25">
      <c r="A250" s="24"/>
      <c r="B250" s="25"/>
      <c r="C250" s="108" t="s">
        <v>159</v>
      </c>
      <c r="D250" s="239" t="s">
        <v>329</v>
      </c>
      <c r="E250" s="34">
        <v>49000</v>
      </c>
      <c r="F250" s="240">
        <v>49000</v>
      </c>
      <c r="G250" s="31"/>
      <c r="H250" s="226"/>
    </row>
    <row r="251" spans="1:8" ht="16.5" customHeight="1" x14ac:dyDescent="0.25">
      <c r="A251" s="24">
        <v>3741</v>
      </c>
      <c r="B251" s="25">
        <v>5222</v>
      </c>
      <c r="C251" s="108" t="s">
        <v>330</v>
      </c>
      <c r="D251" s="27" t="s">
        <v>331</v>
      </c>
      <c r="E251" s="235">
        <v>90000</v>
      </c>
      <c r="F251" s="234">
        <v>90000</v>
      </c>
      <c r="G251" s="140"/>
      <c r="H251" s="3"/>
    </row>
    <row r="252" spans="1:8" ht="30" customHeight="1" thickBot="1" x14ac:dyDescent="0.3">
      <c r="A252" s="35">
        <v>6409</v>
      </c>
      <c r="B252" s="36">
        <v>5221</v>
      </c>
      <c r="C252" s="99" t="s">
        <v>332</v>
      </c>
      <c r="D252" s="73" t="s">
        <v>333</v>
      </c>
      <c r="E252" s="39">
        <v>5000</v>
      </c>
      <c r="F252" s="236">
        <v>5000</v>
      </c>
      <c r="G252" s="140"/>
      <c r="H252" s="3"/>
    </row>
    <row r="253" spans="1:8" ht="15.75" thickBot="1" x14ac:dyDescent="0.3">
      <c r="A253" s="76"/>
      <c r="B253" s="42"/>
      <c r="C253" s="241" t="s">
        <v>17</v>
      </c>
      <c r="D253" s="44"/>
      <c r="E253" s="45">
        <f>SUM(E239:E252)</f>
        <v>1818285</v>
      </c>
      <c r="F253" s="45">
        <f>SUM(F239:F252)</f>
        <v>1754112.2</v>
      </c>
      <c r="G253" s="140"/>
      <c r="H253" s="3"/>
    </row>
    <row r="254" spans="1:8" ht="15.75" thickBot="1" x14ac:dyDescent="0.3">
      <c r="A254" s="242">
        <v>6409</v>
      </c>
      <c r="B254" s="77">
        <v>5901</v>
      </c>
      <c r="C254" s="112" t="s">
        <v>334</v>
      </c>
      <c r="D254" s="112"/>
      <c r="E254" s="243">
        <v>20390</v>
      </c>
      <c r="F254" s="115">
        <v>0</v>
      </c>
      <c r="G254" s="140"/>
      <c r="H254" s="3"/>
    </row>
    <row r="255" spans="1:8" ht="16.5" customHeight="1" thickBot="1" x14ac:dyDescent="0.3">
      <c r="A255" s="153"/>
      <c r="B255" s="154"/>
      <c r="C255" s="155" t="s">
        <v>100</v>
      </c>
      <c r="D255" s="221"/>
      <c r="E255" s="156">
        <f>E254+E253</f>
        <v>1838675</v>
      </c>
      <c r="F255" s="157">
        <f>F254+F253</f>
        <v>1754112.2</v>
      </c>
      <c r="G255" s="31"/>
      <c r="H255" s="238"/>
    </row>
    <row r="256" spans="1:8" ht="15.75" thickBot="1" x14ac:dyDescent="0.3">
      <c r="A256" s="242"/>
      <c r="B256" s="77"/>
      <c r="C256" s="78"/>
      <c r="D256" s="116"/>
      <c r="E256" s="116"/>
      <c r="F256" s="117"/>
      <c r="G256" s="140"/>
      <c r="H256" s="3"/>
    </row>
    <row r="257" spans="1:8" ht="16.5" customHeight="1" thickBot="1" x14ac:dyDescent="0.3">
      <c r="A257" s="179"/>
      <c r="B257" s="180"/>
      <c r="C257" s="181" t="s">
        <v>335</v>
      </c>
      <c r="D257" s="244"/>
      <c r="E257" s="245">
        <f>E255+E236+E195+E118</f>
        <v>18817285</v>
      </c>
      <c r="F257" s="246">
        <f>F255+F236+F195+F118</f>
        <v>18343622.199999999</v>
      </c>
      <c r="G257" s="140"/>
      <c r="H257" s="3"/>
    </row>
    <row r="258" spans="1:8" ht="15.75" thickBot="1" x14ac:dyDescent="0.3">
      <c r="A258" s="247"/>
      <c r="B258" s="82"/>
      <c r="C258" s="86"/>
      <c r="D258" s="83"/>
      <c r="E258" s="86"/>
      <c r="F258" s="248"/>
      <c r="G258" s="140"/>
      <c r="H258" s="3"/>
    </row>
    <row r="259" spans="1:8" ht="16.5" customHeight="1" thickBot="1" x14ac:dyDescent="0.3">
      <c r="A259" s="249">
        <v>6171</v>
      </c>
      <c r="B259" s="250">
        <v>5179</v>
      </c>
      <c r="C259" s="337" t="s">
        <v>336</v>
      </c>
      <c r="D259" s="337"/>
      <c r="E259" s="251">
        <v>83000</v>
      </c>
      <c r="F259" s="225"/>
      <c r="G259" s="140"/>
      <c r="H259" s="3"/>
    </row>
    <row r="260" spans="1:8" ht="16.5" customHeight="1" x14ac:dyDescent="0.25">
      <c r="A260" s="126"/>
      <c r="B260" s="127"/>
      <c r="C260" s="252" t="s">
        <v>337</v>
      </c>
      <c r="D260" s="253"/>
      <c r="E260" s="128"/>
      <c r="F260" s="94">
        <v>77995.520000000004</v>
      </c>
      <c r="G260" s="140"/>
      <c r="H260" s="3"/>
    </row>
    <row r="261" spans="1:8" ht="16.5" customHeight="1" thickBot="1" x14ac:dyDescent="0.3">
      <c r="A261" s="254"/>
      <c r="B261" s="255"/>
      <c r="C261" s="215" t="s">
        <v>338</v>
      </c>
      <c r="D261" s="256"/>
      <c r="E261" s="101"/>
      <c r="F261" s="257">
        <v>0</v>
      </c>
      <c r="G261" s="31"/>
      <c r="H261" s="258"/>
    </row>
    <row r="262" spans="1:8" ht="16.5" customHeight="1" thickBot="1" x14ac:dyDescent="0.3">
      <c r="A262" s="249">
        <v>6171</v>
      </c>
      <c r="B262" s="250">
        <v>5229</v>
      </c>
      <c r="C262" s="224"/>
      <c r="D262" s="224"/>
      <c r="E262" s="251">
        <v>95000</v>
      </c>
      <c r="F262" s="259">
        <v>0</v>
      </c>
      <c r="G262" s="140"/>
      <c r="H262" s="3"/>
    </row>
    <row r="263" spans="1:8" ht="16.5" customHeight="1" x14ac:dyDescent="0.25">
      <c r="A263" s="126"/>
      <c r="B263" s="260"/>
      <c r="C263" s="252" t="s">
        <v>339</v>
      </c>
      <c r="D263" s="253"/>
      <c r="E263" s="128"/>
      <c r="F263" s="204">
        <v>27912</v>
      </c>
      <c r="G263" s="140"/>
      <c r="H263" s="3"/>
    </row>
    <row r="264" spans="1:8" ht="16.5" customHeight="1" thickBot="1" x14ac:dyDescent="0.3">
      <c r="A264" s="254"/>
      <c r="B264" s="255"/>
      <c r="C264" s="215" t="s">
        <v>340</v>
      </c>
      <c r="D264" s="256"/>
      <c r="E264" s="101"/>
      <c r="F264" s="102">
        <v>58150</v>
      </c>
      <c r="G264" s="31"/>
      <c r="H264" s="238"/>
    </row>
    <row r="265" spans="1:8" ht="16.5" customHeight="1" thickBot="1" x14ac:dyDescent="0.3">
      <c r="A265" s="249">
        <v>6409</v>
      </c>
      <c r="B265" s="250">
        <v>5179</v>
      </c>
      <c r="C265" s="224"/>
      <c r="D265" s="224"/>
      <c r="E265" s="251">
        <v>80000</v>
      </c>
      <c r="F265" s="225"/>
      <c r="G265" s="140"/>
      <c r="H265" s="3"/>
    </row>
    <row r="266" spans="1:8" ht="16.5" customHeight="1" thickBot="1" x14ac:dyDescent="0.3">
      <c r="A266" s="81"/>
      <c r="B266" s="82"/>
      <c r="C266" s="83" t="s">
        <v>341</v>
      </c>
      <c r="D266" s="161"/>
      <c r="E266" s="152"/>
      <c r="F266" s="261">
        <v>0</v>
      </c>
      <c r="G266" s="140"/>
      <c r="H266" s="3"/>
    </row>
    <row r="267" spans="1:8" ht="16.5" customHeight="1" thickBot="1" x14ac:dyDescent="0.3">
      <c r="A267" s="249">
        <v>6409</v>
      </c>
      <c r="B267" s="250">
        <v>5229</v>
      </c>
      <c r="C267" s="224"/>
      <c r="D267" s="224"/>
      <c r="E267" s="251">
        <v>47000</v>
      </c>
      <c r="F267" s="225"/>
      <c r="G267" s="140"/>
      <c r="H267" s="3"/>
    </row>
    <row r="268" spans="1:8" ht="16.5" customHeight="1" x14ac:dyDescent="0.25">
      <c r="A268" s="262"/>
      <c r="B268" s="127"/>
      <c r="C268" s="252" t="s">
        <v>342</v>
      </c>
      <c r="D268" s="253"/>
      <c r="E268" s="128"/>
      <c r="F268" s="204">
        <v>44194</v>
      </c>
      <c r="G268" s="140"/>
      <c r="H268" s="3"/>
    </row>
    <row r="269" spans="1:8" ht="16.5" customHeight="1" thickBot="1" x14ac:dyDescent="0.3">
      <c r="A269" s="263"/>
      <c r="B269" s="255"/>
      <c r="C269" s="215" t="s">
        <v>343</v>
      </c>
      <c r="D269" s="256"/>
      <c r="E269" s="101"/>
      <c r="F269" s="102">
        <v>5000</v>
      </c>
      <c r="G269" s="264"/>
      <c r="H269" s="238"/>
    </row>
    <row r="270" spans="1:8" ht="16.5" customHeight="1" thickBot="1" x14ac:dyDescent="0.3">
      <c r="A270" s="153"/>
      <c r="B270" s="154"/>
      <c r="C270" s="155" t="s">
        <v>344</v>
      </c>
      <c r="D270" s="221"/>
      <c r="E270" s="156">
        <f>E259+E262+E265+E267</f>
        <v>305000</v>
      </c>
      <c r="F270" s="157">
        <f>F269+F268+F266+F264+F263+F261+F260</f>
        <v>213251.52000000002</v>
      </c>
      <c r="G270" s="140"/>
      <c r="H270" s="3"/>
    </row>
    <row r="271" spans="1:8" ht="15.75" thickBot="1" x14ac:dyDescent="0.3">
      <c r="A271" s="265"/>
      <c r="B271" s="160"/>
      <c r="C271" s="86"/>
      <c r="D271" s="86"/>
      <c r="E271" s="86"/>
      <c r="F271" s="248"/>
      <c r="G271" s="140"/>
      <c r="H271" s="3"/>
    </row>
    <row r="272" spans="1:8" ht="16.5" customHeight="1" thickBot="1" x14ac:dyDescent="0.3">
      <c r="A272" s="249">
        <v>5269</v>
      </c>
      <c r="B272" s="250">
        <v>5229</v>
      </c>
      <c r="C272" s="337" t="s">
        <v>345</v>
      </c>
      <c r="D272" s="337"/>
      <c r="E272" s="251">
        <v>140000</v>
      </c>
      <c r="F272" s="225"/>
      <c r="G272" s="140"/>
      <c r="H272" s="3"/>
    </row>
    <row r="273" spans="1:8" ht="15.75" customHeight="1" x14ac:dyDescent="0.25">
      <c r="A273" s="262"/>
      <c r="B273" s="127"/>
      <c r="C273" s="252" t="s">
        <v>346</v>
      </c>
      <c r="D273" s="252"/>
      <c r="E273" s="266">
        <v>20000</v>
      </c>
      <c r="F273" s="204">
        <v>20000</v>
      </c>
      <c r="G273" s="140"/>
      <c r="H273" s="3"/>
    </row>
    <row r="274" spans="1:8" ht="15.75" customHeight="1" x14ac:dyDescent="0.25">
      <c r="A274" s="267"/>
      <c r="B274" s="104"/>
      <c r="C274" s="105" t="s">
        <v>347</v>
      </c>
      <c r="D274" s="105"/>
      <c r="E274" s="268">
        <v>20000</v>
      </c>
      <c r="F274" s="97">
        <v>20000</v>
      </c>
      <c r="G274" s="140"/>
      <c r="H274" s="3"/>
    </row>
    <row r="275" spans="1:8" x14ac:dyDescent="0.25">
      <c r="A275" s="267"/>
      <c r="B275" s="104"/>
      <c r="C275" s="105" t="s">
        <v>348</v>
      </c>
      <c r="D275" s="105"/>
      <c r="E275" s="268">
        <v>20000</v>
      </c>
      <c r="F275" s="97">
        <v>20000</v>
      </c>
      <c r="G275" s="140"/>
      <c r="H275" s="3"/>
    </row>
    <row r="276" spans="1:8" x14ac:dyDescent="0.25">
      <c r="A276" s="267"/>
      <c r="B276" s="104"/>
      <c r="C276" s="105" t="s">
        <v>349</v>
      </c>
      <c r="D276" s="105"/>
      <c r="E276" s="268">
        <v>20000</v>
      </c>
      <c r="F276" s="97">
        <v>20000</v>
      </c>
      <c r="G276" s="140"/>
      <c r="H276" s="3"/>
    </row>
    <row r="277" spans="1:8" x14ac:dyDescent="0.25">
      <c r="A277" s="267"/>
      <c r="B277" s="104"/>
      <c r="C277" s="105" t="s">
        <v>350</v>
      </c>
      <c r="D277" s="105"/>
      <c r="E277" s="268">
        <v>20000</v>
      </c>
      <c r="F277" s="97">
        <v>20000</v>
      </c>
      <c r="G277" s="140"/>
      <c r="H277" s="3"/>
    </row>
    <row r="278" spans="1:8" x14ac:dyDescent="0.25">
      <c r="A278" s="267"/>
      <c r="B278" s="104"/>
      <c r="C278" s="105" t="s">
        <v>351</v>
      </c>
      <c r="D278" s="105"/>
      <c r="E278" s="268">
        <v>20000</v>
      </c>
      <c r="F278" s="97">
        <v>20000</v>
      </c>
      <c r="G278" s="140"/>
      <c r="H278" s="3"/>
    </row>
    <row r="279" spans="1:8" ht="15.75" thickBot="1" x14ac:dyDescent="0.3">
      <c r="A279" s="263"/>
      <c r="B279" s="255"/>
      <c r="C279" s="215" t="s">
        <v>352</v>
      </c>
      <c r="D279" s="215"/>
      <c r="E279" s="269">
        <v>20000</v>
      </c>
      <c r="F279" s="102">
        <v>20000</v>
      </c>
      <c r="G279" s="140"/>
      <c r="H279" s="3"/>
    </row>
    <row r="280" spans="1:8" ht="15.75" thickBot="1" x14ac:dyDescent="0.3">
      <c r="A280" s="242"/>
      <c r="B280" s="77"/>
      <c r="C280" s="78" t="s">
        <v>17</v>
      </c>
      <c r="D280" s="112"/>
      <c r="E280" s="270">
        <f>SUM(E273:E279)</f>
        <v>140000</v>
      </c>
      <c r="F280" s="271">
        <f>SUM(F273:F279)</f>
        <v>140000</v>
      </c>
      <c r="G280" s="140"/>
      <c r="H280" s="3"/>
    </row>
    <row r="281" spans="1:8" ht="15.75" thickBot="1" x14ac:dyDescent="0.3">
      <c r="A281" s="242"/>
      <c r="B281" s="77"/>
      <c r="C281" s="78"/>
      <c r="D281" s="112"/>
      <c r="E281" s="112"/>
      <c r="F281" s="272"/>
      <c r="G281" s="140"/>
      <c r="H281" s="3"/>
    </row>
    <row r="282" spans="1:8" ht="16.5" customHeight="1" thickBot="1" x14ac:dyDescent="0.3">
      <c r="A282" s="179"/>
      <c r="B282" s="180"/>
      <c r="C282" s="181" t="s">
        <v>353</v>
      </c>
      <c r="D282" s="181"/>
      <c r="E282" s="182">
        <f>E270+E280</f>
        <v>445000</v>
      </c>
      <c r="F282" s="183">
        <f>F280+F270</f>
        <v>353251.52</v>
      </c>
      <c r="G282" s="140"/>
      <c r="H282" s="3"/>
    </row>
    <row r="283" spans="1:8" ht="15.75" thickBot="1" x14ac:dyDescent="0.3">
      <c r="A283" s="247"/>
      <c r="B283" s="82"/>
      <c r="C283" s="86"/>
      <c r="D283" s="83"/>
      <c r="E283" s="162"/>
      <c r="F283" s="184"/>
      <c r="G283" s="3"/>
      <c r="H283" s="3"/>
    </row>
    <row r="284" spans="1:8" ht="16.5" customHeight="1" x14ac:dyDescent="0.25">
      <c r="A284" s="118">
        <v>3699</v>
      </c>
      <c r="B284" s="119">
        <v>5493</v>
      </c>
      <c r="C284" s="327" t="s">
        <v>354</v>
      </c>
      <c r="D284" s="327"/>
      <c r="E284" s="273">
        <v>0</v>
      </c>
      <c r="F284" s="274">
        <v>0</v>
      </c>
      <c r="G284" s="140"/>
      <c r="H284" s="3"/>
    </row>
    <row r="285" spans="1:8" ht="16.5" customHeight="1" thickBot="1" x14ac:dyDescent="0.3">
      <c r="A285" s="122"/>
      <c r="B285" s="16"/>
      <c r="C285" s="335" t="s">
        <v>355</v>
      </c>
      <c r="D285" s="335"/>
      <c r="E285" s="275">
        <v>0</v>
      </c>
      <c r="F285" s="276">
        <v>0</v>
      </c>
      <c r="G285" s="140"/>
      <c r="H285" s="3"/>
    </row>
    <row r="286" spans="1:8" ht="16.5" customHeight="1" thickBot="1" x14ac:dyDescent="0.3">
      <c r="A286" s="277"/>
      <c r="B286" s="181"/>
      <c r="C286" s="181" t="s">
        <v>356</v>
      </c>
      <c r="D286" s="181"/>
      <c r="E286" s="278">
        <v>0</v>
      </c>
      <c r="F286" s="279">
        <v>0</v>
      </c>
      <c r="G286" s="140"/>
      <c r="H286" s="3"/>
    </row>
    <row r="287" spans="1:8" ht="15.75" thickBot="1" x14ac:dyDescent="0.3">
      <c r="A287" s="280"/>
      <c r="B287" s="281"/>
      <c r="C287" s="281"/>
      <c r="D287" s="281"/>
      <c r="E287" s="282"/>
      <c r="F287" s="283"/>
      <c r="G287" s="140"/>
      <c r="H287" s="3"/>
    </row>
    <row r="288" spans="1:8" ht="16.5" customHeight="1" x14ac:dyDescent="0.25">
      <c r="A288" s="118"/>
      <c r="B288" s="119"/>
      <c r="C288" s="327" t="s">
        <v>357</v>
      </c>
      <c r="D288" s="327"/>
      <c r="E288" s="284"/>
      <c r="F288" s="13"/>
      <c r="G288" s="140"/>
      <c r="H288" s="3"/>
    </row>
    <row r="289" spans="1:8" ht="16.5" customHeight="1" thickBot="1" x14ac:dyDescent="0.3">
      <c r="A289" s="122">
        <v>2321</v>
      </c>
      <c r="B289" s="16">
        <v>6371</v>
      </c>
      <c r="C289" s="335" t="s">
        <v>358</v>
      </c>
      <c r="D289" s="346"/>
      <c r="E289" s="275">
        <v>150000</v>
      </c>
      <c r="F289" s="17"/>
      <c r="G289" s="140"/>
      <c r="H289" s="3"/>
    </row>
    <row r="290" spans="1:8" x14ac:dyDescent="0.25">
      <c r="A290" s="265"/>
      <c r="B290" s="82"/>
      <c r="C290" s="83" t="s">
        <v>359</v>
      </c>
      <c r="D290" s="83" t="s">
        <v>360</v>
      </c>
      <c r="E290" s="285">
        <v>39892</v>
      </c>
      <c r="F290" s="261">
        <v>39892</v>
      </c>
      <c r="G290" s="140"/>
      <c r="H290" s="3"/>
    </row>
    <row r="291" spans="1:8" ht="15.75" thickBot="1" x14ac:dyDescent="0.3">
      <c r="A291" s="265"/>
      <c r="B291" s="82"/>
      <c r="C291" s="83"/>
      <c r="D291" s="83"/>
      <c r="E291" s="285"/>
      <c r="F291" s="261"/>
      <c r="G291" s="140"/>
      <c r="H291" s="3"/>
    </row>
    <row r="292" spans="1:8" ht="15.75" thickBot="1" x14ac:dyDescent="0.3">
      <c r="A292" s="242"/>
      <c r="B292" s="77"/>
      <c r="C292" s="78" t="s">
        <v>17</v>
      </c>
      <c r="D292" s="112"/>
      <c r="E292" s="270"/>
      <c r="F292" s="271">
        <f>F290</f>
        <v>39892</v>
      </c>
      <c r="G292" s="140"/>
      <c r="H292" s="3"/>
    </row>
    <row r="293" spans="1:8" ht="15.75" thickBot="1" x14ac:dyDescent="0.3">
      <c r="A293" s="265"/>
      <c r="B293" s="82"/>
      <c r="C293" s="86"/>
      <c r="D293" s="83"/>
      <c r="E293" s="286"/>
      <c r="F293" s="287"/>
      <c r="G293" s="140"/>
      <c r="H293" s="3"/>
    </row>
    <row r="294" spans="1:8" ht="16.5" customHeight="1" thickBot="1" x14ac:dyDescent="0.3">
      <c r="A294" s="249">
        <v>2399</v>
      </c>
      <c r="B294" s="250">
        <v>6371</v>
      </c>
      <c r="C294" s="337" t="s">
        <v>361</v>
      </c>
      <c r="D294" s="347"/>
      <c r="E294" s="251">
        <v>150000</v>
      </c>
      <c r="F294" s="225"/>
      <c r="G294" s="140"/>
      <c r="H294" s="3"/>
    </row>
    <row r="295" spans="1:8" x14ac:dyDescent="0.25">
      <c r="A295" s="265"/>
      <c r="B295" s="82"/>
      <c r="C295" s="83" t="s">
        <v>362</v>
      </c>
      <c r="D295" s="83" t="s">
        <v>363</v>
      </c>
      <c r="E295" s="285">
        <v>17940</v>
      </c>
      <c r="F295" s="261">
        <v>17940</v>
      </c>
      <c r="G295" s="140"/>
      <c r="H295" s="3"/>
    </row>
    <row r="296" spans="1:8" ht="15.75" thickBot="1" x14ac:dyDescent="0.3">
      <c r="A296" s="288"/>
      <c r="B296" s="289"/>
      <c r="C296" s="289"/>
      <c r="D296" s="289"/>
      <c r="E296" s="290"/>
      <c r="F296" s="291"/>
      <c r="G296" s="140"/>
      <c r="H296" s="3"/>
    </row>
    <row r="297" spans="1:8" ht="16.5" customHeight="1" thickBot="1" x14ac:dyDescent="0.3">
      <c r="A297" s="292"/>
      <c r="B297" s="293"/>
      <c r="C297" s="293" t="s">
        <v>17</v>
      </c>
      <c r="D297" s="293"/>
      <c r="E297" s="294"/>
      <c r="F297" s="295">
        <f>F295</f>
        <v>17940</v>
      </c>
      <c r="G297" s="140"/>
      <c r="H297" s="3"/>
    </row>
    <row r="298" spans="1:8" ht="15.75" thickBot="1" x14ac:dyDescent="0.3">
      <c r="A298" s="296"/>
      <c r="B298" s="297"/>
      <c r="C298" s="298" t="s">
        <v>364</v>
      </c>
      <c r="D298" s="298"/>
      <c r="E298" s="299">
        <f>E294+E289</f>
        <v>300000</v>
      </c>
      <c r="F298" s="300">
        <f>F297+F292</f>
        <v>57832</v>
      </c>
      <c r="G298" s="3"/>
      <c r="H298" s="3"/>
    </row>
    <row r="299" spans="1:8" ht="17.25" customHeight="1" x14ac:dyDescent="0.25">
      <c r="A299" s="301"/>
      <c r="B299" s="302"/>
      <c r="C299" s="302"/>
      <c r="D299" s="302"/>
      <c r="E299" s="302"/>
      <c r="F299" s="140"/>
      <c r="G299" s="3"/>
      <c r="H299" s="3"/>
    </row>
    <row r="300" spans="1:8" ht="16.5" customHeight="1" x14ac:dyDescent="0.25">
      <c r="A300" s="348" t="s">
        <v>365</v>
      </c>
      <c r="B300" s="349"/>
      <c r="C300" s="303" t="s">
        <v>102</v>
      </c>
      <c r="D300" s="304"/>
      <c r="E300" s="305">
        <f>E118</f>
        <v>1190000</v>
      </c>
      <c r="F300" s="305">
        <f>F118</f>
        <v>955100</v>
      </c>
      <c r="G300" s="3"/>
      <c r="H300" s="3"/>
    </row>
    <row r="301" spans="1:8" ht="15" customHeight="1" x14ac:dyDescent="0.25">
      <c r="A301" s="344" t="s">
        <v>366</v>
      </c>
      <c r="B301" s="345"/>
      <c r="C301" s="306" t="s">
        <v>145</v>
      </c>
      <c r="D301" s="307"/>
      <c r="E301" s="308">
        <f>E195</f>
        <v>15038610</v>
      </c>
      <c r="F301" s="308">
        <f>F195</f>
        <v>14969910</v>
      </c>
      <c r="G301" s="3"/>
      <c r="H301" s="3"/>
    </row>
    <row r="302" spans="1:8" x14ac:dyDescent="0.25">
      <c r="A302" s="348" t="s">
        <v>367</v>
      </c>
      <c r="B302" s="350"/>
      <c r="C302" s="303" t="s">
        <v>246</v>
      </c>
      <c r="D302" s="309"/>
      <c r="E302" s="305">
        <f>E236</f>
        <v>750000</v>
      </c>
      <c r="F302" s="305">
        <f>F236</f>
        <v>664500</v>
      </c>
      <c r="G302" s="3"/>
      <c r="H302" s="3"/>
    </row>
    <row r="303" spans="1:8" x14ac:dyDescent="0.25">
      <c r="A303" s="344" t="s">
        <v>368</v>
      </c>
      <c r="B303" s="345"/>
      <c r="C303" s="306" t="s">
        <v>369</v>
      </c>
      <c r="D303" s="310"/>
      <c r="E303" s="308">
        <f>E255</f>
        <v>1838675</v>
      </c>
      <c r="F303" s="308">
        <f>F255</f>
        <v>1754112.2</v>
      </c>
      <c r="G303" s="3"/>
      <c r="H303" s="3"/>
    </row>
    <row r="304" spans="1:8" x14ac:dyDescent="0.25">
      <c r="A304" s="311"/>
      <c r="B304" s="310"/>
      <c r="C304" s="312" t="s">
        <v>335</v>
      </c>
      <c r="D304" s="310"/>
      <c r="E304" s="313">
        <f>SUM(E300:E303)</f>
        <v>18817285</v>
      </c>
      <c r="F304" s="313">
        <f>SUM(F300:F303)</f>
        <v>18343622.199999999</v>
      </c>
      <c r="G304" s="3"/>
      <c r="H304" s="3"/>
    </row>
    <row r="305" spans="1:8" x14ac:dyDescent="0.25">
      <c r="A305" s="311"/>
      <c r="B305" s="310"/>
      <c r="C305" s="312"/>
      <c r="D305" s="310"/>
      <c r="E305" s="310"/>
      <c r="F305" s="3"/>
      <c r="G305" s="3"/>
      <c r="H305" s="3"/>
    </row>
    <row r="306" spans="1:8" x14ac:dyDescent="0.25">
      <c r="A306" s="344" t="s">
        <v>370</v>
      </c>
      <c r="B306" s="345"/>
      <c r="C306" s="306" t="s">
        <v>371</v>
      </c>
      <c r="D306" s="310"/>
      <c r="E306" s="308">
        <f>E77</f>
        <v>7591288</v>
      </c>
      <c r="F306" s="308">
        <f>F77</f>
        <v>7041400</v>
      </c>
      <c r="G306" s="3"/>
      <c r="H306" s="3"/>
    </row>
    <row r="307" spans="1:8" x14ac:dyDescent="0.25">
      <c r="A307" s="351" t="s">
        <v>92</v>
      </c>
      <c r="B307" s="352"/>
      <c r="C307" s="306" t="s">
        <v>372</v>
      </c>
      <c r="D307" s="310"/>
      <c r="E307" s="308">
        <f>E85</f>
        <v>279000</v>
      </c>
      <c r="F307" s="308">
        <f>F85</f>
        <v>237160</v>
      </c>
      <c r="G307" s="3"/>
      <c r="H307" s="3"/>
    </row>
    <row r="308" spans="1:8" x14ac:dyDescent="0.25">
      <c r="A308" s="311"/>
      <c r="B308" s="3"/>
      <c r="C308" s="312" t="s">
        <v>101</v>
      </c>
      <c r="D308" s="310"/>
      <c r="E308" s="313">
        <f>SUM(E306:E307)</f>
        <v>7870288</v>
      </c>
      <c r="F308" s="313">
        <f>SUM(F306:F307)</f>
        <v>7278560</v>
      </c>
      <c r="G308" s="3"/>
      <c r="H308" s="3"/>
    </row>
    <row r="309" spans="1:8" x14ac:dyDescent="0.25">
      <c r="A309" s="311"/>
      <c r="B309" s="3"/>
      <c r="C309" s="306"/>
      <c r="D309" s="310"/>
      <c r="E309" s="310"/>
      <c r="F309" s="3"/>
      <c r="G309" s="3"/>
      <c r="H309" s="3"/>
    </row>
    <row r="310" spans="1:8" x14ac:dyDescent="0.25">
      <c r="A310" s="344" t="s">
        <v>373</v>
      </c>
      <c r="B310" s="345"/>
      <c r="C310" s="306" t="s">
        <v>374</v>
      </c>
      <c r="D310" s="310"/>
      <c r="E310" s="308">
        <f>E270</f>
        <v>305000</v>
      </c>
      <c r="F310" s="308">
        <f>F270</f>
        <v>213251.52000000002</v>
      </c>
      <c r="G310" s="3"/>
      <c r="H310" s="3"/>
    </row>
    <row r="311" spans="1:8" x14ac:dyDescent="0.25">
      <c r="A311" s="311"/>
      <c r="B311" s="314"/>
      <c r="C311" s="312" t="s">
        <v>353</v>
      </c>
      <c r="D311" s="310"/>
      <c r="E311" s="313">
        <f>E310</f>
        <v>305000</v>
      </c>
      <c r="F311" s="313">
        <f>F310</f>
        <v>213251.52000000002</v>
      </c>
      <c r="G311" s="3"/>
      <c r="H311" s="3"/>
    </row>
    <row r="312" spans="1:8" x14ac:dyDescent="0.25">
      <c r="A312" s="311"/>
      <c r="B312" s="314"/>
      <c r="C312" s="310"/>
      <c r="D312" s="310"/>
      <c r="E312" s="308"/>
      <c r="F312" s="308"/>
      <c r="G312" s="3"/>
      <c r="H312" s="3"/>
    </row>
    <row r="313" spans="1:8" x14ac:dyDescent="0.25">
      <c r="A313" s="344" t="s">
        <v>375</v>
      </c>
      <c r="B313" s="345"/>
      <c r="C313" s="306" t="s">
        <v>376</v>
      </c>
      <c r="D313" s="312"/>
      <c r="E313" s="308">
        <f>E284</f>
        <v>0</v>
      </c>
      <c r="F313" s="308">
        <f>F284</f>
        <v>0</v>
      </c>
      <c r="G313" s="3"/>
      <c r="H313" s="3"/>
    </row>
    <row r="314" spans="1:8" x14ac:dyDescent="0.25">
      <c r="A314" s="344" t="s">
        <v>377</v>
      </c>
      <c r="B314" s="345"/>
      <c r="C314" s="306" t="s">
        <v>378</v>
      </c>
      <c r="D314" s="312"/>
      <c r="E314" s="308">
        <f>E285</f>
        <v>0</v>
      </c>
      <c r="F314" s="308">
        <f>F285</f>
        <v>0</v>
      </c>
      <c r="G314" s="3"/>
      <c r="H314" s="3"/>
    </row>
    <row r="315" spans="1:8" x14ac:dyDescent="0.25">
      <c r="A315" s="311"/>
      <c r="B315" s="311"/>
      <c r="C315" s="312" t="s">
        <v>356</v>
      </c>
      <c r="D315" s="312"/>
      <c r="E315" s="313">
        <f>SUM(E313:E314)</f>
        <v>0</v>
      </c>
      <c r="F315" s="313">
        <f>SUM(F313:F314)</f>
        <v>0</v>
      </c>
      <c r="G315" s="3"/>
      <c r="H315" s="3"/>
    </row>
    <row r="316" spans="1:8" x14ac:dyDescent="0.25">
      <c r="A316" s="311"/>
      <c r="B316" s="315"/>
      <c r="C316" s="312"/>
      <c r="D316" s="312"/>
      <c r="E316" s="313"/>
      <c r="F316" s="313"/>
      <c r="G316" s="3"/>
      <c r="H316" s="3"/>
    </row>
    <row r="317" spans="1:8" x14ac:dyDescent="0.25">
      <c r="A317" s="344" t="s">
        <v>379</v>
      </c>
      <c r="B317" s="345"/>
      <c r="C317" s="353" t="s">
        <v>380</v>
      </c>
      <c r="D317" s="354"/>
      <c r="E317" s="308">
        <f>E289</f>
        <v>150000</v>
      </c>
      <c r="F317" s="308">
        <f>F292</f>
        <v>39892</v>
      </c>
      <c r="G317" s="3"/>
      <c r="H317" s="3"/>
    </row>
    <row r="318" spans="1:8" x14ac:dyDescent="0.25">
      <c r="A318" s="344" t="s">
        <v>381</v>
      </c>
      <c r="B318" s="345"/>
      <c r="C318" s="316" t="s">
        <v>382</v>
      </c>
      <c r="D318" s="317"/>
      <c r="E318" s="308">
        <f>E294</f>
        <v>150000</v>
      </c>
      <c r="F318" s="308">
        <f>F297</f>
        <v>17940</v>
      </c>
      <c r="G318" s="3"/>
      <c r="H318" s="3"/>
    </row>
    <row r="319" spans="1:8" x14ac:dyDescent="0.25">
      <c r="A319" s="311"/>
      <c r="B319" s="315"/>
      <c r="C319" s="318" t="s">
        <v>364</v>
      </c>
      <c r="D319" s="319"/>
      <c r="E319" s="313">
        <f>SUM(E317:E318)</f>
        <v>300000</v>
      </c>
      <c r="F319" s="313">
        <f>SUM(F317:F318)</f>
        <v>57832</v>
      </c>
      <c r="G319" s="238"/>
      <c r="H319" s="3"/>
    </row>
    <row r="320" spans="1:8" x14ac:dyDescent="0.25">
      <c r="A320" s="320"/>
      <c r="B320" s="321"/>
      <c r="C320" s="322" t="s">
        <v>383</v>
      </c>
      <c r="D320" s="321"/>
      <c r="E320" s="323">
        <f>E304+E308+E311+E315+E319</f>
        <v>27292573</v>
      </c>
      <c r="F320" s="323">
        <f>F304+F308+F311+F315+F319</f>
        <v>25893265.719999999</v>
      </c>
      <c r="G320" s="3"/>
      <c r="H320" s="3"/>
    </row>
    <row r="321" spans="1:8" x14ac:dyDescent="0.25">
      <c r="A321" s="324"/>
      <c r="B321" s="3"/>
      <c r="C321" s="3"/>
      <c r="D321" s="312"/>
      <c r="E321" s="312"/>
      <c r="F321" s="3"/>
      <c r="G321" s="3"/>
      <c r="H321" s="3"/>
    </row>
    <row r="322" spans="1:8" x14ac:dyDescent="0.25">
      <c r="A322" s="325"/>
      <c r="B322" s="326"/>
      <c r="C322" s="325"/>
      <c r="D322" s="3"/>
      <c r="E322" s="3"/>
      <c r="F322" s="3"/>
      <c r="G322" s="3"/>
      <c r="H322" s="3"/>
    </row>
    <row r="323" spans="1:8" x14ac:dyDescent="0.25">
      <c r="A323" s="325"/>
      <c r="B323" s="325"/>
      <c r="C323" s="325"/>
      <c r="D323" s="3"/>
      <c r="E323" s="3"/>
      <c r="F323" s="3"/>
      <c r="G323" s="3"/>
      <c r="H323" s="3"/>
    </row>
    <row r="324" spans="1:8" x14ac:dyDescent="0.25">
      <c r="A324" s="3"/>
      <c r="B324" s="3"/>
      <c r="C324" s="3"/>
      <c r="D324" s="3"/>
      <c r="E324" s="3"/>
      <c r="F324" s="3"/>
    </row>
  </sheetData>
  <mergeCells count="47">
    <mergeCell ref="A313:B313"/>
    <mergeCell ref="A314:B314"/>
    <mergeCell ref="A317:B317"/>
    <mergeCell ref="C317:D317"/>
    <mergeCell ref="A318:B318"/>
    <mergeCell ref="A246:A247"/>
    <mergeCell ref="B246:B247"/>
    <mergeCell ref="C246:C247"/>
    <mergeCell ref="C259:D259"/>
    <mergeCell ref="A310:B310"/>
    <mergeCell ref="C284:D284"/>
    <mergeCell ref="C285:D285"/>
    <mergeCell ref="C288:D288"/>
    <mergeCell ref="C289:D289"/>
    <mergeCell ref="C294:D294"/>
    <mergeCell ref="A300:B300"/>
    <mergeCell ref="A301:B301"/>
    <mergeCell ref="A302:B302"/>
    <mergeCell ref="A303:B303"/>
    <mergeCell ref="A306:B306"/>
    <mergeCell ref="A307:B307"/>
    <mergeCell ref="C272:D272"/>
    <mergeCell ref="C147:D147"/>
    <mergeCell ref="C172:D172"/>
    <mergeCell ref="C182:D182"/>
    <mergeCell ref="C197:D197"/>
    <mergeCell ref="C198:D198"/>
    <mergeCell ref="C225:D225"/>
    <mergeCell ref="C238:D238"/>
    <mergeCell ref="C121:D121"/>
    <mergeCell ref="A40:A41"/>
    <mergeCell ref="B40:B41"/>
    <mergeCell ref="C40:C41"/>
    <mergeCell ref="C50:D50"/>
    <mergeCell ref="C64:D64"/>
    <mergeCell ref="C71:D71"/>
    <mergeCell ref="C79:D79"/>
    <mergeCell ref="C89:D89"/>
    <mergeCell ref="C90:D90"/>
    <mergeCell ref="C104:D104"/>
    <mergeCell ref="C120:D120"/>
    <mergeCell ref="C4:D4"/>
    <mergeCell ref="C14:D14"/>
    <mergeCell ref="C24:D24"/>
    <mergeCell ref="A27:A28"/>
    <mergeCell ref="B27:B28"/>
    <mergeCell ref="C27:C28"/>
  </mergeCells>
  <pageMargins left="0.39370078740157483" right="0.31496062992125984" top="0.39370078740157483" bottom="0.39370078740157483" header="0.31496062992125984" footer="0.31496062992125984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31122021</vt:lpstr>
      <vt:lpstr>'31122021'!Oblast_tisku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Lenka Petříčková</dc:creator>
  <cp:lastModifiedBy>Jarmila Straková</cp:lastModifiedBy>
  <cp:lastPrinted>2022-03-23T12:48:17Z</cp:lastPrinted>
  <dcterms:created xsi:type="dcterms:W3CDTF">2022-02-15T08:24:34Z</dcterms:created>
  <dcterms:modified xsi:type="dcterms:W3CDTF">2022-06-03T09:07:12Z</dcterms:modified>
</cp:coreProperties>
</file>